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95" windowHeight="4455" activeTab="0"/>
  </bookViews>
  <sheets>
    <sheet name="Meals" sheetId="1" r:id="rId1"/>
    <sheet name="First Aid List" sheetId="2" r:id="rId2"/>
    <sheet name="Equipment" sheetId="3" r:id="rId3"/>
    <sheet name="Trail Info" sheetId="4" r:id="rId4"/>
  </sheets>
  <definedNames>
    <definedName name="_xlnm.Print_Titles" localSheetId="0">'Meals'!$1:$4</definedName>
  </definedNames>
  <calcPr fullCalcOnLoad="1"/>
</workbook>
</file>

<file path=xl/sharedStrings.xml><?xml version="1.0" encoding="utf-8"?>
<sst xmlns="http://schemas.openxmlformats.org/spreadsheetml/2006/main" count="350" uniqueCount="230">
  <si>
    <t>Sunday</t>
  </si>
  <si>
    <t>Monday</t>
  </si>
  <si>
    <t>Tuesday</t>
  </si>
  <si>
    <t>Wednesday</t>
  </si>
  <si>
    <t>Thursday</t>
  </si>
  <si>
    <t>Friday</t>
  </si>
  <si>
    <t>Saturday</t>
  </si>
  <si>
    <t>Br</t>
  </si>
  <si>
    <t>Lu</t>
  </si>
  <si>
    <t>Di</t>
  </si>
  <si>
    <t>Sn</t>
  </si>
  <si>
    <t>Item</t>
  </si>
  <si>
    <t>Units</t>
  </si>
  <si>
    <t>Cal</t>
  </si>
  <si>
    <t>Totals</t>
  </si>
  <si>
    <t>pkg</t>
  </si>
  <si>
    <t>E-mergen-C</t>
  </si>
  <si>
    <t>pkt</t>
  </si>
  <si>
    <t>ea</t>
  </si>
  <si>
    <t>Dry Cereal</t>
  </si>
  <si>
    <t>cup</t>
  </si>
  <si>
    <t>Tortillas</t>
  </si>
  <si>
    <t>Beef Jerky</t>
  </si>
  <si>
    <t>oz</t>
  </si>
  <si>
    <t>M &amp; M's</t>
  </si>
  <si>
    <t>Hard candy</t>
  </si>
  <si>
    <t>Gorp</t>
  </si>
  <si>
    <t>Total Calories</t>
  </si>
  <si>
    <t>Calories per day</t>
  </si>
  <si>
    <t>Total</t>
  </si>
  <si>
    <t>Per Person</t>
  </si>
  <si>
    <t>Notes:</t>
  </si>
  <si>
    <t>Calories per trip</t>
  </si>
  <si>
    <t>Meal Planner</t>
  </si>
  <si>
    <t>Cereal</t>
  </si>
  <si>
    <t>Breakfast</t>
  </si>
  <si>
    <t>PB Crackers</t>
  </si>
  <si>
    <t>Lunch</t>
  </si>
  <si>
    <t>Dinner</t>
  </si>
  <si>
    <t>Hard Candy</t>
  </si>
  <si>
    <t>Snacks</t>
  </si>
  <si>
    <t>.</t>
  </si>
  <si>
    <t>Jim</t>
  </si>
  <si>
    <t>Kathy</t>
  </si>
  <si>
    <t>First Aid Kit (red)</t>
  </si>
  <si>
    <t>Tape (roll)</t>
  </si>
  <si>
    <t>Gauze Bandage (roll)</t>
  </si>
  <si>
    <t>Steripads (3 X 3)</t>
  </si>
  <si>
    <t>Butterfly bandage (small)</t>
  </si>
  <si>
    <t>Butterfly bandage (large)</t>
  </si>
  <si>
    <t>Bandaid (small)</t>
  </si>
  <si>
    <t>Moleskin (sheet)</t>
  </si>
  <si>
    <t>Cotton tip applicators</t>
  </si>
  <si>
    <t>Alcohol prep</t>
  </si>
  <si>
    <t>Sting kill towelette</t>
  </si>
  <si>
    <t>Sting kill swab</t>
  </si>
  <si>
    <t>Antibiotic ointment</t>
  </si>
  <si>
    <t>Betadine ointment</t>
  </si>
  <si>
    <t>Gloves (pair)</t>
  </si>
  <si>
    <t>Tweezers</t>
  </si>
  <si>
    <t>Safety pins</t>
  </si>
  <si>
    <t>Scissors</t>
  </si>
  <si>
    <t>Ibuprofin</t>
  </si>
  <si>
    <t>Sudafed</t>
  </si>
  <si>
    <t>Benadryl</t>
  </si>
  <si>
    <t>Sewing kit</t>
  </si>
  <si>
    <t>Emergency kit (yellow)</t>
  </si>
  <si>
    <t>Snake bite kit</t>
  </si>
  <si>
    <t>Fishing kit</t>
  </si>
  <si>
    <t>Whistle</t>
  </si>
  <si>
    <t>Hurricane matches (box)</t>
  </si>
  <si>
    <t>Nylon cord</t>
  </si>
  <si>
    <t>Tissue</t>
  </si>
  <si>
    <t>Medicine kit</t>
  </si>
  <si>
    <t>Ace bandage</t>
  </si>
  <si>
    <t>Dental repair kit</t>
  </si>
  <si>
    <t>Colace</t>
  </si>
  <si>
    <t>Eye drops</t>
  </si>
  <si>
    <t>Tums (roll)</t>
  </si>
  <si>
    <t>Bonine</t>
  </si>
  <si>
    <t>Pen</t>
  </si>
  <si>
    <t>File</t>
  </si>
  <si>
    <t>Moleskin</t>
  </si>
  <si>
    <t>Water equipment</t>
  </si>
  <si>
    <t>Purification tablets (bottle)</t>
  </si>
  <si>
    <t>Teaspoon</t>
  </si>
  <si>
    <t>Fork</t>
  </si>
  <si>
    <t>Towel (purple)</t>
  </si>
  <si>
    <t>Lighting equipment</t>
  </si>
  <si>
    <t>Navigation equipment</t>
  </si>
  <si>
    <t>Compass</t>
  </si>
  <si>
    <t>Topo map (Trails Illustrated)</t>
  </si>
  <si>
    <t>Pencil w/eraser</t>
  </si>
  <si>
    <t>Notebook (waterproof)</t>
  </si>
  <si>
    <t>Ruler</t>
  </si>
  <si>
    <t>Camp equipment</t>
  </si>
  <si>
    <t>Ground cloth</t>
  </si>
  <si>
    <t>Thermorest pad</t>
  </si>
  <si>
    <t>Thermorest chair</t>
  </si>
  <si>
    <t>Parachute cord (50')</t>
  </si>
  <si>
    <t>Towels (yellow)</t>
  </si>
  <si>
    <t>Hiking equipment</t>
  </si>
  <si>
    <t>Backpack</t>
  </si>
  <si>
    <t>Daypack</t>
  </si>
  <si>
    <t>Hiking poles</t>
  </si>
  <si>
    <t>Clothing and accessories</t>
  </si>
  <si>
    <t>Eyeglass strap</t>
  </si>
  <si>
    <t>Hat</t>
  </si>
  <si>
    <t>Bandana</t>
  </si>
  <si>
    <t>Shorts (nylon hiking)</t>
  </si>
  <si>
    <t>Pants</t>
  </si>
  <si>
    <t>Shirt (long sleeve nylon)</t>
  </si>
  <si>
    <t>Miscellaneous</t>
  </si>
  <si>
    <t>Space blanket</t>
  </si>
  <si>
    <t>Thermometer</t>
  </si>
  <si>
    <t>Lip balm SPF</t>
  </si>
  <si>
    <t>Toilet tissue</t>
  </si>
  <si>
    <t>Kleenex tissue (pkg)</t>
  </si>
  <si>
    <t>Monocular</t>
  </si>
  <si>
    <t>Mesh bag</t>
  </si>
  <si>
    <t>Ziplock bag (gallon)</t>
  </si>
  <si>
    <t>Paper towels</t>
  </si>
  <si>
    <t>Campsuds (small)</t>
  </si>
  <si>
    <t>Antibacterial soap</t>
  </si>
  <si>
    <t>Antibacterial soap (waterless)</t>
  </si>
  <si>
    <t>Backcountry permit</t>
  </si>
  <si>
    <t>Personal kit</t>
  </si>
  <si>
    <t>Toothbrush</t>
  </si>
  <si>
    <t>Toothpaste</t>
  </si>
  <si>
    <t>Deodorant (cream)</t>
  </si>
  <si>
    <t>Comb</t>
  </si>
  <si>
    <t>Brush</t>
  </si>
  <si>
    <t>Dental floss</t>
  </si>
  <si>
    <t>Razor</t>
  </si>
  <si>
    <t>Feet</t>
  </si>
  <si>
    <t>Elevation</t>
  </si>
  <si>
    <t>Hike to river camp before Cardenas Creek</t>
  </si>
  <si>
    <t>Hike out early up Tanner to dry camp along trail</t>
  </si>
  <si>
    <t>PB crackers</t>
  </si>
  <si>
    <t>H = Hike</t>
  </si>
  <si>
    <t>C = Camp</t>
  </si>
  <si>
    <t>W = Wet</t>
  </si>
  <si>
    <t>D = Dry</t>
  </si>
  <si>
    <t>Fruit Punch</t>
  </si>
  <si>
    <t>Buck Micro Knife</t>
  </si>
  <si>
    <t>Micro Pliers</t>
  </si>
  <si>
    <t>Signal Mirror</t>
  </si>
  <si>
    <t>Epi Pen</t>
  </si>
  <si>
    <t>Lomotil</t>
  </si>
  <si>
    <t>Lithium AA batteries (spare)</t>
  </si>
  <si>
    <t>Tent/poles/titanium stakes (6)</t>
  </si>
  <si>
    <t>Tent rain fly</t>
  </si>
  <si>
    <t>Undershirt (Silk Long Sleeve Thermal)</t>
  </si>
  <si>
    <t>Socks (Smartwool Light hiking)</t>
  </si>
  <si>
    <t>Socks (Smartwool liners)</t>
  </si>
  <si>
    <t>Hike Tanner Trail to river</t>
  </si>
  <si>
    <t>Explore Cardenas area</t>
  </si>
  <si>
    <t>MRE</t>
  </si>
  <si>
    <t>Chewy Bar</t>
  </si>
  <si>
    <t>Fruit Bar</t>
  </si>
  <si>
    <t>M&amp;M</t>
  </si>
  <si>
    <t>MRE Entre</t>
  </si>
  <si>
    <t>Chewy Granola Bar</t>
  </si>
  <si>
    <t>Weight</t>
  </si>
  <si>
    <t>Unit</t>
  </si>
  <si>
    <t>MRE Lunch</t>
  </si>
  <si>
    <t>Coffee Nips</t>
  </si>
  <si>
    <t>6 liter Platypus (zip top)</t>
  </si>
  <si>
    <t>Filter (spare)</t>
  </si>
  <si>
    <t>Underpants (Silk Long Leg Thermal)</t>
  </si>
  <si>
    <t>Shirt (cotton pocket T)</t>
  </si>
  <si>
    <t>Shirt (Long-sleeveFleece)</t>
  </si>
  <si>
    <t>Underpants (polyester wicking)</t>
  </si>
  <si>
    <t>Undershirt (polyester wicking)</t>
  </si>
  <si>
    <t>Socks (lightweight liners)</t>
  </si>
  <si>
    <t>Sunblock (small)</t>
  </si>
  <si>
    <t>Coordinates - UTM (Lat Long) camp locations:</t>
  </si>
  <si>
    <t>12S 423190 3987873 (N36 01.944 W111 51.143)</t>
  </si>
  <si>
    <t>12S 422763 3993847 (N36 05.175 W111 51.481)</t>
  </si>
  <si>
    <t>12S 423710 3989291 (N36 02.773 W111 50.802)</t>
  </si>
  <si>
    <t>12S 424940 3995647 (N36 06.170 W111 50.019)</t>
  </si>
  <si>
    <t>Hike out to rim (Lipan Point - no camp)</t>
  </si>
  <si>
    <t>Start @ Lipan Point Trailhead (no camp)</t>
  </si>
  <si>
    <t>Monday 4/15/02</t>
  </si>
  <si>
    <t>Tuesday 4/16/02</t>
  </si>
  <si>
    <t>Wednesday 4/17/02</t>
  </si>
  <si>
    <t>Thursday 4/18/02</t>
  </si>
  <si>
    <t>Friday 4/19/02</t>
  </si>
  <si>
    <t>Saturday 4/20/02</t>
  </si>
  <si>
    <t>Gauze Sponge (2 X 2)</t>
  </si>
  <si>
    <t>Bandaid (large) w/antibiotic</t>
  </si>
  <si>
    <t>Medicated Foot Powder</t>
  </si>
  <si>
    <t>LED Light</t>
  </si>
  <si>
    <t>Pepcid AC</t>
  </si>
  <si>
    <t>2.5 liter Platypus</t>
  </si>
  <si>
    <t>oz.</t>
  </si>
  <si>
    <t>2 liter Platypus Hydration System</t>
  </si>
  <si>
    <t>1 liter Platypus w/drinking cap</t>
  </si>
  <si>
    <t>Sleeping bag w/stuff sack</t>
  </si>
  <si>
    <t>Nylon cord - lightweight (50')</t>
  </si>
  <si>
    <t>Ice Cleats (pair)</t>
  </si>
  <si>
    <t>Rain Jacket &amp; Pants w/mesh bag</t>
  </si>
  <si>
    <t>Sun Glasses (clip ons)</t>
  </si>
  <si>
    <t>Sandles (pair)</t>
  </si>
  <si>
    <t>Hiking Boots (pair)</t>
  </si>
  <si>
    <t>Hiking Sneakers (pair)</t>
  </si>
  <si>
    <t>Shovel w/sack</t>
  </si>
  <si>
    <t>Repair Kit (thermorest patches/tent tape/steel wire)</t>
  </si>
  <si>
    <t>Ziplock bag (quart)</t>
  </si>
  <si>
    <t>Duct tape (included in hiking pole weight)</t>
  </si>
  <si>
    <t>Digital Camera Kit (64Meg/128Meg/3 batteries/case)</t>
  </si>
  <si>
    <t>First Aid Kit (Red)</t>
  </si>
  <si>
    <t>Emergency Kit (Yellow)</t>
  </si>
  <si>
    <t>Medical Kit</t>
  </si>
  <si>
    <t>Quantity</t>
  </si>
  <si>
    <t>Eyeglass Case</t>
  </si>
  <si>
    <t>Bifocal Glasses</t>
  </si>
  <si>
    <t>Net pack weight</t>
  </si>
  <si>
    <t>Ursack Food Bag</t>
  </si>
  <si>
    <t>Plus food weight</t>
  </si>
  <si>
    <t>Plus water weight (5 liter)</t>
  </si>
  <si>
    <t>Kitchen equipment</t>
  </si>
  <si>
    <t>Less items worn and hiking poles</t>
  </si>
  <si>
    <t>Mosquito Head Net</t>
  </si>
  <si>
    <t>Petzl Dualbeam Headlamp w/bag</t>
  </si>
  <si>
    <t>Petzl Micro Headlamp w/bag</t>
  </si>
  <si>
    <t>Filter Pump Kit w/mesh bag</t>
  </si>
  <si>
    <t>Lotion</t>
  </si>
  <si>
    <t>Total pounds minus food and water</t>
  </si>
  <si>
    <t>Total pack weight with food and water (pounds)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</si>
</sst>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ayy\ m/d/yy"/>
    <numFmt numFmtId="165" formatCode="mmmm\ d\,\ yyyy"/>
    <numFmt numFmtId="166" formatCode="&quot;$&quot;#,##0.00"/>
    <numFmt numFmtId="167" formatCode="#,##0.0"/>
    <numFmt numFmtId="168" formatCode="#,##0.0;\(\ \);\(\ \)"/>
    <numFmt numFmtId="169" formatCode="0.0"/>
    <numFmt numFmtId="170" formatCode="#,##0_);;\(#,##0\)"/>
    <numFmt numFmtId="171" formatCode="#,##0.0;\ ;\ "/>
    <numFmt numFmtId="172" formatCode="0.00000"/>
    <numFmt numFmtId="173" formatCode="#,##0;\ ;\ "/>
    <numFmt numFmtId="174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1" fontId="0" fillId="0" borderId="0" xfId="0" applyNumberFormat="1" applyAlignment="1">
      <alignment horizontal="centerContinuous"/>
    </xf>
    <xf numFmtId="0" fontId="0" fillId="0" borderId="1" xfId="0" applyBorder="1" applyAlignment="1">
      <alignment horizontal="center"/>
    </xf>
    <xf numFmtId="169" fontId="0" fillId="0" borderId="1" xfId="0" applyNumberFormat="1" applyBorder="1" applyAlignment="1">
      <alignment/>
    </xf>
    <xf numFmtId="0" fontId="0" fillId="1" borderId="1" xfId="0" applyFill="1" applyBorder="1" applyAlignment="1">
      <alignment/>
    </xf>
    <xf numFmtId="0" fontId="0" fillId="1" borderId="0" xfId="0" applyFill="1" applyAlignment="1">
      <alignment/>
    </xf>
    <xf numFmtId="0" fontId="5" fillId="1" borderId="0" xfId="0" applyFont="1" applyFill="1" applyAlignment="1">
      <alignment/>
    </xf>
    <xf numFmtId="167" fontId="5" fillId="1" borderId="1" xfId="0" applyNumberFormat="1" applyFont="1" applyFill="1" applyBorder="1" applyAlignment="1">
      <alignment/>
    </xf>
    <xf numFmtId="167" fontId="5" fillId="1" borderId="0" xfId="0" applyNumberFormat="1" applyFont="1" applyFill="1" applyAlignment="1">
      <alignment/>
    </xf>
    <xf numFmtId="167" fontId="5" fillId="1" borderId="1" xfId="0" applyNumberFormat="1" applyFont="1" applyFill="1" applyBorder="1" applyAlignment="1">
      <alignment horizontal="center"/>
    </xf>
    <xf numFmtId="167" fontId="5" fillId="1" borderId="0" xfId="0" applyNumberFormat="1" applyFont="1" applyFill="1" applyAlignment="1">
      <alignment horizontal="center"/>
    </xf>
    <xf numFmtId="8" fontId="0" fillId="0" borderId="0" xfId="0" applyNumberFormat="1" applyAlignment="1">
      <alignment horizontal="left"/>
    </xf>
    <xf numFmtId="0" fontId="0" fillId="1" borderId="1" xfId="0" applyFill="1" applyBorder="1" applyAlignment="1">
      <alignment horizontal="center"/>
    </xf>
    <xf numFmtId="167" fontId="0" fillId="1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167" fontId="4" fillId="0" borderId="1" xfId="0" applyNumberFormat="1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0" fillId="1" borderId="7" xfId="0" applyFill="1" applyBorder="1" applyAlignment="1">
      <alignment/>
    </xf>
    <xf numFmtId="1" fontId="8" fillId="0" borderId="6" xfId="0" applyNumberFormat="1" applyFont="1" applyBorder="1" applyAlignment="1">
      <alignment/>
    </xf>
    <xf numFmtId="167" fontId="0" fillId="1" borderId="6" xfId="0" applyNumberFormat="1" applyFill="1" applyBorder="1" applyAlignment="1">
      <alignment horizontal="center"/>
    </xf>
    <xf numFmtId="0" fontId="0" fillId="1" borderId="6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2" borderId="7" xfId="0" applyFont="1" applyFill="1" applyBorder="1" applyAlignment="1">
      <alignment/>
    </xf>
    <xf numFmtId="165" fontId="0" fillId="1" borderId="0" xfId="0" applyNumberFormat="1" applyFill="1" applyAlignment="1">
      <alignment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17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1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Elevation Profile (Feet)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985"/>
          <c:w val="0.92325"/>
          <c:h val="0.83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'Trail Info'!$B$4:$B$15</c:f>
              <c:numCache/>
            </c:numRef>
          </c:xVal>
          <c:yVal>
            <c:numRef>
              <c:f>'Trail Info'!$C$4:$C$15</c:f>
              <c:numCache/>
            </c:numRef>
          </c:yVal>
          <c:smooth val="1"/>
        </c:ser>
        <c:axId val="5077508"/>
        <c:axId val="45697573"/>
      </c:scatterChart>
      <c:valAx>
        <c:axId val="507750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697573"/>
        <c:crosses val="autoZero"/>
        <c:crossBetween val="midCat"/>
        <c:dispUnits/>
        <c:majorUnit val="2"/>
        <c:minorUnit val="0.2"/>
      </c:valAx>
      <c:valAx>
        <c:axId val="456975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Elevtion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77508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8</xdr:col>
      <xdr:colOff>495300</xdr:colOff>
      <xdr:row>31</xdr:row>
      <xdr:rowOff>0</xdr:rowOff>
    </xdr:to>
    <xdr:graphicFrame>
      <xdr:nvGraphicFramePr>
        <xdr:cNvPr id="1" name="Chart 3"/>
        <xdr:cNvGraphicFramePr/>
      </xdr:nvGraphicFramePr>
      <xdr:xfrm>
        <a:off x="76200" y="171450"/>
        <a:ext cx="52959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"/>
  <sheetViews>
    <sheetView tabSelected="1" workbookViewId="0" topLeftCell="A1">
      <pane ySplit="1530" topLeftCell="BM15" activePane="topLeft" state="split"/>
      <selection pane="topLeft" activeCell="A2" sqref="A2"/>
      <selection pane="bottomLeft" activeCell="H32" sqref="H32"/>
    </sheetView>
  </sheetViews>
  <sheetFormatPr defaultColWidth="9.140625" defaultRowHeight="12.75"/>
  <cols>
    <col min="1" max="1" width="17.00390625" style="0" customWidth="1"/>
    <col min="2" max="3" width="5.140625" style="0" customWidth="1"/>
    <col min="4" max="39" width="3.7109375" style="0" customWidth="1"/>
    <col min="40" max="40" width="2.8515625" style="1" customWidth="1"/>
    <col min="41" max="41" width="5.7109375" style="0" customWidth="1"/>
    <col min="42" max="42" width="5.140625" style="0" customWidth="1"/>
  </cols>
  <sheetData>
    <row r="1" spans="1:42" ht="12.75">
      <c r="A1" s="68">
        <v>37356</v>
      </c>
      <c r="B1" s="19"/>
      <c r="C1" s="19"/>
      <c r="D1" s="52" t="s">
        <v>0</v>
      </c>
      <c r="E1" s="4"/>
      <c r="F1" s="4"/>
      <c r="G1" s="4"/>
      <c r="H1" s="52" t="s">
        <v>1</v>
      </c>
      <c r="I1" s="5"/>
      <c r="J1" s="5"/>
      <c r="K1" s="5"/>
      <c r="L1" s="52" t="s">
        <v>2</v>
      </c>
      <c r="M1" s="5"/>
      <c r="N1" s="5"/>
      <c r="O1" s="5"/>
      <c r="P1" s="52" t="s">
        <v>3</v>
      </c>
      <c r="Q1" s="5"/>
      <c r="R1" s="5"/>
      <c r="S1" s="5"/>
      <c r="T1" s="52" t="s">
        <v>4</v>
      </c>
      <c r="U1" s="5"/>
      <c r="V1" s="5"/>
      <c r="W1" s="5"/>
      <c r="X1" s="52" t="s">
        <v>5</v>
      </c>
      <c r="Y1" s="5"/>
      <c r="Z1" s="5"/>
      <c r="AA1" s="5"/>
      <c r="AB1" s="52" t="s">
        <v>6</v>
      </c>
      <c r="AC1" s="5"/>
      <c r="AD1" s="5"/>
      <c r="AE1" s="5"/>
      <c r="AF1" s="52" t="s">
        <v>0</v>
      </c>
      <c r="AG1" s="5"/>
      <c r="AH1" s="5"/>
      <c r="AI1" s="5"/>
      <c r="AJ1" s="52" t="s">
        <v>1</v>
      </c>
      <c r="AK1" s="5"/>
      <c r="AL1" s="5"/>
      <c r="AM1" s="5"/>
      <c r="AN1" s="26"/>
      <c r="AO1" s="18"/>
      <c r="AP1" s="19"/>
    </row>
    <row r="2" spans="1:42" ht="12.75">
      <c r="A2" s="19"/>
      <c r="B2" s="19"/>
      <c r="C2" s="19"/>
      <c r="D2" s="16" t="s">
        <v>7</v>
      </c>
      <c r="E2" s="1" t="s">
        <v>8</v>
      </c>
      <c r="F2" s="1" t="s">
        <v>9</v>
      </c>
      <c r="G2" s="1" t="s">
        <v>10</v>
      </c>
      <c r="H2" s="16" t="s">
        <v>7</v>
      </c>
      <c r="I2" s="1" t="s">
        <v>8</v>
      </c>
      <c r="J2" s="1" t="s">
        <v>9</v>
      </c>
      <c r="K2" s="1" t="s">
        <v>10</v>
      </c>
      <c r="L2" s="16" t="s">
        <v>7</v>
      </c>
      <c r="M2" s="1" t="s">
        <v>8</v>
      </c>
      <c r="N2" s="1" t="s">
        <v>9</v>
      </c>
      <c r="O2" s="1" t="s">
        <v>10</v>
      </c>
      <c r="P2" s="16" t="s">
        <v>7</v>
      </c>
      <c r="Q2" s="1" t="s">
        <v>8</v>
      </c>
      <c r="R2" s="1" t="s">
        <v>9</v>
      </c>
      <c r="S2" s="1" t="s">
        <v>10</v>
      </c>
      <c r="T2" s="16" t="s">
        <v>7</v>
      </c>
      <c r="U2" s="1" t="s">
        <v>8</v>
      </c>
      <c r="V2" s="1" t="s">
        <v>9</v>
      </c>
      <c r="W2" s="1" t="s">
        <v>10</v>
      </c>
      <c r="X2" s="16" t="s">
        <v>7</v>
      </c>
      <c r="Y2" s="1" t="s">
        <v>8</v>
      </c>
      <c r="Z2" s="1" t="s">
        <v>9</v>
      </c>
      <c r="AA2" s="1" t="s">
        <v>10</v>
      </c>
      <c r="AB2" s="16" t="s">
        <v>7</v>
      </c>
      <c r="AC2" s="1" t="s">
        <v>8</v>
      </c>
      <c r="AD2" s="1" t="s">
        <v>9</v>
      </c>
      <c r="AE2" s="1" t="s">
        <v>10</v>
      </c>
      <c r="AF2" s="16" t="s">
        <v>7</v>
      </c>
      <c r="AG2" s="1" t="s">
        <v>8</v>
      </c>
      <c r="AH2" s="1" t="s">
        <v>9</v>
      </c>
      <c r="AI2" s="1" t="s">
        <v>10</v>
      </c>
      <c r="AJ2" s="16" t="s">
        <v>7</v>
      </c>
      <c r="AK2" s="1" t="s">
        <v>8</v>
      </c>
      <c r="AL2" s="1" t="s">
        <v>9</v>
      </c>
      <c r="AM2" s="1" t="s">
        <v>10</v>
      </c>
      <c r="AN2" s="26"/>
      <c r="AO2" s="18"/>
      <c r="AP2" s="19"/>
    </row>
    <row r="3" spans="1:42" s="11" customFormat="1" ht="12.75">
      <c r="A3" s="2" t="s">
        <v>11</v>
      </c>
      <c r="B3" s="2" t="s">
        <v>12</v>
      </c>
      <c r="C3" s="2" t="s">
        <v>13</v>
      </c>
      <c r="D3" s="23"/>
      <c r="E3" s="24"/>
      <c r="F3" s="24"/>
      <c r="G3" s="24"/>
      <c r="H3" s="23"/>
      <c r="I3" s="24"/>
      <c r="J3" s="24"/>
      <c r="K3" s="24"/>
      <c r="L3" s="23"/>
      <c r="M3" s="24"/>
      <c r="N3" s="24"/>
      <c r="O3" s="24"/>
      <c r="P3" s="23"/>
      <c r="Q3" s="24"/>
      <c r="R3" s="24"/>
      <c r="S3" s="24"/>
      <c r="T3" s="23"/>
      <c r="U3" s="24"/>
      <c r="V3" s="24"/>
      <c r="W3" s="24"/>
      <c r="X3" s="23"/>
      <c r="Y3" s="24"/>
      <c r="Z3" s="24"/>
      <c r="AA3" s="24"/>
      <c r="AB3" s="23"/>
      <c r="AC3" s="24"/>
      <c r="AD3" s="24"/>
      <c r="AE3" s="24"/>
      <c r="AF3" s="23"/>
      <c r="AG3" s="24"/>
      <c r="AH3" s="24"/>
      <c r="AI3" s="24"/>
      <c r="AJ3" s="23"/>
      <c r="AK3" s="24"/>
      <c r="AL3" s="24"/>
      <c r="AM3" s="24"/>
      <c r="AN3" s="27"/>
      <c r="AO3" s="53" t="s">
        <v>14</v>
      </c>
      <c r="AP3" s="12"/>
    </row>
    <row r="4" spans="1:42" s="3" customFormat="1" ht="12.75">
      <c r="A4" s="20"/>
      <c r="B4" s="20"/>
      <c r="C4" s="20"/>
      <c r="D4" s="21"/>
      <c r="E4" s="22"/>
      <c r="F4" s="22"/>
      <c r="G4" s="22"/>
      <c r="H4" s="21"/>
      <c r="I4" s="22"/>
      <c r="J4" s="22"/>
      <c r="K4" s="22"/>
      <c r="L4" s="21"/>
      <c r="M4" s="22"/>
      <c r="N4" s="22"/>
      <c r="O4" s="22"/>
      <c r="P4" s="21"/>
      <c r="Q4" s="22"/>
      <c r="R4" s="22"/>
      <c r="S4" s="22"/>
      <c r="T4" s="21"/>
      <c r="U4" s="22"/>
      <c r="V4" s="22"/>
      <c r="W4" s="22"/>
      <c r="X4" s="21"/>
      <c r="Y4" s="22"/>
      <c r="Z4" s="22"/>
      <c r="AA4" s="22"/>
      <c r="AB4" s="21"/>
      <c r="AC4" s="22"/>
      <c r="AD4" s="22"/>
      <c r="AE4" s="22"/>
      <c r="AF4" s="21"/>
      <c r="AG4" s="22"/>
      <c r="AH4" s="22"/>
      <c r="AI4" s="22"/>
      <c r="AJ4" s="21"/>
      <c r="AK4" s="22"/>
      <c r="AL4" s="22"/>
      <c r="AM4" s="22"/>
      <c r="AN4" s="27"/>
      <c r="AO4" s="21"/>
      <c r="AP4" s="20"/>
    </row>
    <row r="5" spans="1:42" ht="12.75">
      <c r="A5" t="s">
        <v>166</v>
      </c>
      <c r="B5" t="s">
        <v>18</v>
      </c>
      <c r="C5">
        <v>30</v>
      </c>
      <c r="D5" s="17"/>
      <c r="E5" s="14"/>
      <c r="F5" s="14"/>
      <c r="G5" s="14"/>
      <c r="H5" s="17"/>
      <c r="I5" s="14"/>
      <c r="J5" s="14"/>
      <c r="K5" s="14"/>
      <c r="L5" s="17">
        <v>4</v>
      </c>
      <c r="M5" s="14"/>
      <c r="N5" s="14"/>
      <c r="O5" s="14"/>
      <c r="P5" s="17">
        <v>4</v>
      </c>
      <c r="Q5" s="14"/>
      <c r="R5" s="14"/>
      <c r="S5" s="14"/>
      <c r="T5" s="17">
        <v>4</v>
      </c>
      <c r="U5" s="14"/>
      <c r="V5" s="14"/>
      <c r="W5" s="14"/>
      <c r="X5" s="17">
        <v>4</v>
      </c>
      <c r="Y5" s="14"/>
      <c r="Z5" s="14"/>
      <c r="AA5" s="14"/>
      <c r="AB5" s="17">
        <v>4</v>
      </c>
      <c r="AC5" s="14"/>
      <c r="AD5" s="14"/>
      <c r="AE5" s="14"/>
      <c r="AF5" s="17"/>
      <c r="AG5" s="14"/>
      <c r="AH5" s="14"/>
      <c r="AI5" s="14"/>
      <c r="AJ5" s="17"/>
      <c r="AK5" s="14"/>
      <c r="AL5" s="14"/>
      <c r="AM5" s="14"/>
      <c r="AN5" s="27"/>
      <c r="AO5" s="17">
        <f>SUM(D5:AM5)</f>
        <v>20</v>
      </c>
      <c r="AP5" t="str">
        <f>B5</f>
        <v>ea</v>
      </c>
    </row>
    <row r="6" spans="1:42" ht="12.75">
      <c r="A6" t="s">
        <v>16</v>
      </c>
      <c r="B6" t="s">
        <v>17</v>
      </c>
      <c r="C6">
        <v>14</v>
      </c>
      <c r="D6" s="17"/>
      <c r="E6" s="14"/>
      <c r="F6" s="14"/>
      <c r="G6" s="14"/>
      <c r="H6" s="17"/>
      <c r="I6" s="14"/>
      <c r="J6" s="14"/>
      <c r="K6" s="14">
        <v>4</v>
      </c>
      <c r="L6" s="17"/>
      <c r="M6" s="14"/>
      <c r="N6" s="14"/>
      <c r="O6" s="14">
        <v>4</v>
      </c>
      <c r="P6" s="17"/>
      <c r="Q6" s="14"/>
      <c r="R6" s="14"/>
      <c r="S6" s="14">
        <v>4</v>
      </c>
      <c r="T6" s="17"/>
      <c r="U6" s="14"/>
      <c r="V6" s="14"/>
      <c r="W6" s="14">
        <v>4</v>
      </c>
      <c r="X6" s="17"/>
      <c r="Y6" s="14"/>
      <c r="Z6" s="14"/>
      <c r="AA6" s="14">
        <v>4</v>
      </c>
      <c r="AB6" s="17"/>
      <c r="AC6" s="14"/>
      <c r="AD6" s="14"/>
      <c r="AE6" s="14">
        <v>4</v>
      </c>
      <c r="AF6" s="17"/>
      <c r="AG6" s="14"/>
      <c r="AH6" s="14"/>
      <c r="AI6" s="14"/>
      <c r="AJ6" s="17"/>
      <c r="AK6" s="14"/>
      <c r="AL6" s="14"/>
      <c r="AM6" s="14"/>
      <c r="AN6" s="27"/>
      <c r="AO6" s="17">
        <f>SUM(D6:AM6)</f>
        <v>24</v>
      </c>
      <c r="AP6" t="str">
        <f>B6</f>
        <v>pkt</v>
      </c>
    </row>
    <row r="7" spans="1:42" ht="12.75">
      <c r="A7" t="s">
        <v>143</v>
      </c>
      <c r="B7" t="s">
        <v>17</v>
      </c>
      <c r="C7">
        <v>0</v>
      </c>
      <c r="D7" s="17"/>
      <c r="E7" s="14"/>
      <c r="F7" s="14"/>
      <c r="G7" s="14"/>
      <c r="H7" s="17"/>
      <c r="I7" s="14"/>
      <c r="J7" s="14"/>
      <c r="K7" s="14"/>
      <c r="L7" s="17"/>
      <c r="M7" s="14"/>
      <c r="N7" s="14"/>
      <c r="O7" s="14">
        <v>1</v>
      </c>
      <c r="P7" s="17"/>
      <c r="Q7" s="14"/>
      <c r="R7" s="14"/>
      <c r="S7" s="14">
        <v>1</v>
      </c>
      <c r="T7" s="17"/>
      <c r="U7" s="14"/>
      <c r="V7" s="14"/>
      <c r="W7" s="14">
        <v>1</v>
      </c>
      <c r="X7" s="17"/>
      <c r="Y7" s="14"/>
      <c r="Z7" s="14"/>
      <c r="AA7" s="14">
        <v>1</v>
      </c>
      <c r="AB7" s="17"/>
      <c r="AC7" s="14"/>
      <c r="AD7" s="14"/>
      <c r="AE7" s="14"/>
      <c r="AF7" s="17"/>
      <c r="AG7" s="14"/>
      <c r="AH7" s="14"/>
      <c r="AI7" s="14"/>
      <c r="AJ7" s="17"/>
      <c r="AK7" s="14"/>
      <c r="AL7" s="14"/>
      <c r="AM7" s="14"/>
      <c r="AN7" s="27"/>
      <c r="AO7" s="17">
        <f>SUM(D7:AM7)</f>
        <v>4</v>
      </c>
      <c r="AP7" t="str">
        <f>B7</f>
        <v>pkt</v>
      </c>
    </row>
    <row r="8" spans="1:42" ht="12.75">
      <c r="A8" t="s">
        <v>19</v>
      </c>
      <c r="B8" t="s">
        <v>20</v>
      </c>
      <c r="C8">
        <v>150</v>
      </c>
      <c r="D8" s="17"/>
      <c r="E8" s="14"/>
      <c r="F8" s="14"/>
      <c r="G8" s="14"/>
      <c r="H8" s="17">
        <v>2</v>
      </c>
      <c r="I8" s="14"/>
      <c r="J8" s="14"/>
      <c r="K8" s="14"/>
      <c r="L8" s="17">
        <v>2</v>
      </c>
      <c r="M8" s="14"/>
      <c r="N8" s="14"/>
      <c r="O8" s="14"/>
      <c r="P8" s="17">
        <v>2</v>
      </c>
      <c r="Q8" s="14"/>
      <c r="R8" s="14"/>
      <c r="S8" s="14"/>
      <c r="T8" s="17">
        <v>2</v>
      </c>
      <c r="U8" s="14"/>
      <c r="V8" s="14"/>
      <c r="W8" s="14"/>
      <c r="X8" s="17">
        <v>2</v>
      </c>
      <c r="Y8" s="14"/>
      <c r="Z8" s="14"/>
      <c r="AA8" s="14"/>
      <c r="AB8" s="17">
        <v>2</v>
      </c>
      <c r="AC8" s="14"/>
      <c r="AD8" s="14"/>
      <c r="AE8" s="14"/>
      <c r="AF8" s="17"/>
      <c r="AG8" s="14"/>
      <c r="AH8" s="14"/>
      <c r="AI8" s="14"/>
      <c r="AJ8" s="17"/>
      <c r="AK8" s="14"/>
      <c r="AL8" s="14"/>
      <c r="AM8" s="14"/>
      <c r="AN8" s="27"/>
      <c r="AO8" s="17">
        <f aca="true" t="shared" si="0" ref="AO8:AO13">SUM(D8:AM8)</f>
        <v>12</v>
      </c>
      <c r="AP8" t="str">
        <f aca="true" t="shared" si="1" ref="AP8:AP13">B8</f>
        <v>cup</v>
      </c>
    </row>
    <row r="9" spans="1:42" ht="12.75">
      <c r="A9" t="s">
        <v>21</v>
      </c>
      <c r="B9" t="s">
        <v>18</v>
      </c>
      <c r="C9">
        <v>90</v>
      </c>
      <c r="D9" s="17"/>
      <c r="E9" s="14"/>
      <c r="F9" s="14"/>
      <c r="G9" s="14"/>
      <c r="H9" s="17"/>
      <c r="I9" s="14"/>
      <c r="J9" s="14">
        <v>2</v>
      </c>
      <c r="K9" s="14"/>
      <c r="L9" s="17"/>
      <c r="M9" s="14">
        <v>4</v>
      </c>
      <c r="N9" s="14">
        <v>2</v>
      </c>
      <c r="O9" s="14"/>
      <c r="P9" s="17"/>
      <c r="Q9" s="14"/>
      <c r="R9" s="14">
        <v>2</v>
      </c>
      <c r="S9" s="14"/>
      <c r="T9" s="17"/>
      <c r="U9" s="14">
        <v>4</v>
      </c>
      <c r="V9" s="14">
        <v>2</v>
      </c>
      <c r="W9" s="14"/>
      <c r="X9" s="17"/>
      <c r="Y9" s="14"/>
      <c r="Z9" s="14">
        <v>2</v>
      </c>
      <c r="AA9" s="14"/>
      <c r="AB9" s="17"/>
      <c r="AC9" s="14">
        <v>2</v>
      </c>
      <c r="AD9" s="14"/>
      <c r="AE9" s="14"/>
      <c r="AF9" s="17"/>
      <c r="AG9" s="14"/>
      <c r="AH9" s="14"/>
      <c r="AI9" s="14"/>
      <c r="AJ9" s="17"/>
      <c r="AK9" s="14"/>
      <c r="AL9" s="14"/>
      <c r="AM9" s="14"/>
      <c r="AN9" s="27"/>
      <c r="AO9" s="17">
        <f t="shared" si="0"/>
        <v>20</v>
      </c>
      <c r="AP9" t="str">
        <f t="shared" si="1"/>
        <v>ea</v>
      </c>
    </row>
    <row r="10" spans="1:42" ht="12.75">
      <c r="A10" t="s">
        <v>22</v>
      </c>
      <c r="B10" t="s">
        <v>23</v>
      </c>
      <c r="C10">
        <v>80</v>
      </c>
      <c r="D10" s="17"/>
      <c r="E10" s="14"/>
      <c r="F10" s="14"/>
      <c r="G10" s="14"/>
      <c r="H10" s="17"/>
      <c r="I10" s="14"/>
      <c r="J10" s="14"/>
      <c r="K10" s="14">
        <v>2</v>
      </c>
      <c r="L10" s="17"/>
      <c r="M10" s="14"/>
      <c r="N10" s="14"/>
      <c r="O10" s="14">
        <v>1</v>
      </c>
      <c r="P10" s="17"/>
      <c r="Q10" s="14"/>
      <c r="R10" s="14"/>
      <c r="S10" s="14">
        <v>1</v>
      </c>
      <c r="T10" s="17"/>
      <c r="U10" s="14"/>
      <c r="V10" s="14"/>
      <c r="W10" s="14">
        <v>1</v>
      </c>
      <c r="X10" s="17"/>
      <c r="Y10" s="14"/>
      <c r="Z10" s="14"/>
      <c r="AA10" s="14">
        <v>1</v>
      </c>
      <c r="AB10" s="17"/>
      <c r="AC10" s="14"/>
      <c r="AD10" s="14"/>
      <c r="AE10" s="14">
        <v>2</v>
      </c>
      <c r="AF10" s="17"/>
      <c r="AG10" s="14"/>
      <c r="AH10" s="14"/>
      <c r="AI10" s="14"/>
      <c r="AJ10" s="17"/>
      <c r="AK10" s="14"/>
      <c r="AL10" s="14"/>
      <c r="AM10" s="14"/>
      <c r="AN10" s="27"/>
      <c r="AO10" s="17">
        <f t="shared" si="0"/>
        <v>8</v>
      </c>
      <c r="AP10" t="str">
        <f t="shared" si="1"/>
        <v>oz</v>
      </c>
    </row>
    <row r="11" spans="1:42" ht="12.75">
      <c r="A11" t="s">
        <v>24</v>
      </c>
      <c r="B11" t="s">
        <v>15</v>
      </c>
      <c r="C11">
        <v>100</v>
      </c>
      <c r="D11" s="17"/>
      <c r="E11" s="14"/>
      <c r="F11" s="14"/>
      <c r="G11" s="14"/>
      <c r="H11" s="17"/>
      <c r="I11" s="14"/>
      <c r="J11" s="14"/>
      <c r="K11" s="14">
        <v>2</v>
      </c>
      <c r="L11" s="17"/>
      <c r="M11" s="14"/>
      <c r="N11" s="14"/>
      <c r="O11" s="14">
        <v>2</v>
      </c>
      <c r="P11" s="17"/>
      <c r="Q11" s="14"/>
      <c r="R11" s="14"/>
      <c r="S11" s="14">
        <v>2</v>
      </c>
      <c r="T11" s="17"/>
      <c r="U11" s="14"/>
      <c r="V11" s="14"/>
      <c r="W11" s="14">
        <v>2</v>
      </c>
      <c r="X11" s="17"/>
      <c r="Y11" s="14"/>
      <c r="Z11" s="14"/>
      <c r="AA11" s="14">
        <v>2</v>
      </c>
      <c r="AB11" s="17"/>
      <c r="AC11" s="14"/>
      <c r="AD11" s="14"/>
      <c r="AE11" s="14">
        <v>2</v>
      </c>
      <c r="AF11" s="17"/>
      <c r="AG11" s="14"/>
      <c r="AH11" s="14"/>
      <c r="AI11" s="14"/>
      <c r="AJ11" s="17"/>
      <c r="AK11" s="14"/>
      <c r="AL11" s="14"/>
      <c r="AM11" s="14"/>
      <c r="AN11" s="27"/>
      <c r="AO11" s="17">
        <f t="shared" si="0"/>
        <v>12</v>
      </c>
      <c r="AP11" t="str">
        <f t="shared" si="1"/>
        <v>pkg</v>
      </c>
    </row>
    <row r="12" spans="1:42" ht="12.75">
      <c r="A12" t="s">
        <v>25</v>
      </c>
      <c r="B12" t="s">
        <v>18</v>
      </c>
      <c r="C12">
        <v>10</v>
      </c>
      <c r="D12" s="17"/>
      <c r="E12" s="14"/>
      <c r="F12" s="14"/>
      <c r="G12" s="14"/>
      <c r="H12" s="17"/>
      <c r="I12" s="14"/>
      <c r="J12" s="14"/>
      <c r="K12" s="14">
        <v>8</v>
      </c>
      <c r="L12" s="17"/>
      <c r="M12" s="14"/>
      <c r="N12" s="14"/>
      <c r="O12" s="14">
        <v>8</v>
      </c>
      <c r="P12" s="17"/>
      <c r="Q12" s="14"/>
      <c r="R12" s="14"/>
      <c r="S12" s="14">
        <v>8</v>
      </c>
      <c r="T12" s="17"/>
      <c r="U12" s="14"/>
      <c r="V12" s="14"/>
      <c r="W12" s="14">
        <v>8</v>
      </c>
      <c r="X12" s="17"/>
      <c r="Y12" s="14"/>
      <c r="Z12" s="14"/>
      <c r="AA12" s="14">
        <v>8</v>
      </c>
      <c r="AB12" s="17"/>
      <c r="AC12" s="14"/>
      <c r="AD12" s="14"/>
      <c r="AE12" s="14">
        <v>8</v>
      </c>
      <c r="AF12" s="17"/>
      <c r="AG12" s="14"/>
      <c r="AH12" s="14"/>
      <c r="AI12" s="14"/>
      <c r="AJ12" s="17"/>
      <c r="AK12" s="14"/>
      <c r="AL12" s="14"/>
      <c r="AM12" s="14"/>
      <c r="AN12" s="27"/>
      <c r="AO12" s="17">
        <f t="shared" si="0"/>
        <v>48</v>
      </c>
      <c r="AP12" t="str">
        <f t="shared" si="1"/>
        <v>ea</v>
      </c>
    </row>
    <row r="13" spans="1:42" ht="12.75">
      <c r="A13" t="s">
        <v>26</v>
      </c>
      <c r="B13" t="s">
        <v>23</v>
      </c>
      <c r="C13">
        <v>170</v>
      </c>
      <c r="D13" s="17"/>
      <c r="E13" s="14"/>
      <c r="F13" s="14"/>
      <c r="G13" s="14"/>
      <c r="H13" s="17"/>
      <c r="I13" s="14"/>
      <c r="J13" s="14"/>
      <c r="K13" s="14">
        <v>4</v>
      </c>
      <c r="L13" s="17"/>
      <c r="M13" s="14"/>
      <c r="N13" s="14"/>
      <c r="O13" s="14">
        <v>3</v>
      </c>
      <c r="P13" s="17"/>
      <c r="Q13" s="14"/>
      <c r="R13" s="14"/>
      <c r="S13" s="14">
        <v>3</v>
      </c>
      <c r="T13" s="17"/>
      <c r="U13" s="14"/>
      <c r="V13" s="14"/>
      <c r="W13" s="14">
        <v>3</v>
      </c>
      <c r="X13" s="17"/>
      <c r="Y13" s="14"/>
      <c r="Z13" s="14"/>
      <c r="AA13" s="14">
        <v>3</v>
      </c>
      <c r="AB13" s="17"/>
      <c r="AC13" s="14"/>
      <c r="AD13" s="14"/>
      <c r="AE13" s="14">
        <v>4</v>
      </c>
      <c r="AF13" s="17"/>
      <c r="AG13" s="14"/>
      <c r="AH13" s="14"/>
      <c r="AI13" s="14"/>
      <c r="AJ13" s="17"/>
      <c r="AK13" s="14"/>
      <c r="AL13" s="14"/>
      <c r="AM13" s="14"/>
      <c r="AN13" s="27"/>
      <c r="AO13" s="17">
        <f t="shared" si="0"/>
        <v>20</v>
      </c>
      <c r="AP13" t="str">
        <f t="shared" si="1"/>
        <v>oz</v>
      </c>
    </row>
    <row r="14" spans="1:42" ht="12.75">
      <c r="A14" t="s">
        <v>165</v>
      </c>
      <c r="B14" t="s">
        <v>18</v>
      </c>
      <c r="C14">
        <v>130</v>
      </c>
      <c r="D14" s="17"/>
      <c r="E14" s="14"/>
      <c r="F14" s="14"/>
      <c r="G14" s="14"/>
      <c r="H14" s="17"/>
      <c r="I14" s="14"/>
      <c r="J14" s="14"/>
      <c r="K14" s="14"/>
      <c r="L14" s="17"/>
      <c r="M14" s="14">
        <v>2</v>
      </c>
      <c r="N14" s="14"/>
      <c r="O14" s="14"/>
      <c r="P14" s="17"/>
      <c r="Q14" s="14"/>
      <c r="R14" s="14"/>
      <c r="S14" s="14"/>
      <c r="T14" s="17"/>
      <c r="U14" s="14">
        <v>2</v>
      </c>
      <c r="V14" s="14"/>
      <c r="W14" s="14"/>
      <c r="X14" s="17"/>
      <c r="Y14" s="14"/>
      <c r="Z14" s="14"/>
      <c r="AA14" s="14"/>
      <c r="AB14" s="17"/>
      <c r="AC14" s="14"/>
      <c r="AD14" s="14"/>
      <c r="AE14" s="14"/>
      <c r="AF14" s="17"/>
      <c r="AG14" s="14"/>
      <c r="AH14" s="14"/>
      <c r="AI14" s="14"/>
      <c r="AJ14" s="17"/>
      <c r="AK14" s="14"/>
      <c r="AL14" s="14"/>
      <c r="AM14" s="14"/>
      <c r="AN14" s="27"/>
      <c r="AO14" s="17">
        <f>SUM(D14:AM14)</f>
        <v>4</v>
      </c>
      <c r="AP14" t="str">
        <f>B14</f>
        <v>ea</v>
      </c>
    </row>
    <row r="15" spans="1:42" ht="12.75">
      <c r="A15" t="s">
        <v>161</v>
      </c>
      <c r="B15" t="s">
        <v>18</v>
      </c>
      <c r="C15">
        <v>270</v>
      </c>
      <c r="D15" s="17"/>
      <c r="E15" s="14"/>
      <c r="F15" s="14"/>
      <c r="G15" s="14"/>
      <c r="H15" s="17"/>
      <c r="I15" s="14"/>
      <c r="J15" s="14">
        <v>2</v>
      </c>
      <c r="K15" s="14"/>
      <c r="L15" s="17"/>
      <c r="M15" s="14"/>
      <c r="N15" s="14">
        <v>2</v>
      </c>
      <c r="O15" s="14"/>
      <c r="P15" s="17"/>
      <c r="Q15" s="14"/>
      <c r="R15" s="14">
        <v>2</v>
      </c>
      <c r="S15" s="14"/>
      <c r="T15" s="17"/>
      <c r="U15" s="14"/>
      <c r="V15" s="14">
        <v>2</v>
      </c>
      <c r="W15" s="14"/>
      <c r="X15" s="17"/>
      <c r="Y15" s="14"/>
      <c r="Z15" s="14">
        <v>2</v>
      </c>
      <c r="AA15" s="14"/>
      <c r="AB15" s="17"/>
      <c r="AC15" s="14"/>
      <c r="AD15" s="14"/>
      <c r="AE15" s="14"/>
      <c r="AF15" s="17"/>
      <c r="AG15" s="14"/>
      <c r="AH15" s="14"/>
      <c r="AI15" s="14"/>
      <c r="AJ15" s="17"/>
      <c r="AK15" s="14"/>
      <c r="AL15" s="14"/>
      <c r="AM15" s="14"/>
      <c r="AN15" s="27"/>
      <c r="AO15" s="17">
        <f>SUM(D15:AM15)</f>
        <v>10</v>
      </c>
      <c r="AP15" t="str">
        <f>B15</f>
        <v>ea</v>
      </c>
    </row>
    <row r="16" spans="1:42" ht="12.75">
      <c r="A16" t="s">
        <v>162</v>
      </c>
      <c r="B16" t="s">
        <v>18</v>
      </c>
      <c r="C16">
        <v>140</v>
      </c>
      <c r="D16" s="17"/>
      <c r="E16" s="14"/>
      <c r="F16" s="14"/>
      <c r="G16" s="14"/>
      <c r="H16" s="17"/>
      <c r="I16" s="14"/>
      <c r="J16" s="14">
        <v>2</v>
      </c>
      <c r="K16" s="14"/>
      <c r="L16" s="17"/>
      <c r="M16" s="14">
        <v>2</v>
      </c>
      <c r="N16" s="14"/>
      <c r="O16" s="14"/>
      <c r="P16" s="17"/>
      <c r="Q16" s="14"/>
      <c r="R16" s="14">
        <v>2</v>
      </c>
      <c r="S16" s="14"/>
      <c r="T16" s="17"/>
      <c r="U16" s="14">
        <v>2</v>
      </c>
      <c r="V16" s="14"/>
      <c r="W16" s="14"/>
      <c r="X16" s="17"/>
      <c r="Y16" s="14"/>
      <c r="Z16" s="14">
        <v>2</v>
      </c>
      <c r="AA16" s="14"/>
      <c r="AB16" s="17"/>
      <c r="AC16" s="14"/>
      <c r="AD16" s="14"/>
      <c r="AE16" s="14">
        <v>2</v>
      </c>
      <c r="AF16" s="17"/>
      <c r="AG16" s="14"/>
      <c r="AH16" s="14"/>
      <c r="AI16" s="14"/>
      <c r="AJ16" s="17"/>
      <c r="AK16" s="14"/>
      <c r="AL16" s="14"/>
      <c r="AM16" s="14"/>
      <c r="AN16" s="27"/>
      <c r="AO16" s="17">
        <f>SUM(D16:AM16)</f>
        <v>12</v>
      </c>
      <c r="AP16" t="str">
        <f>B16</f>
        <v>ea</v>
      </c>
    </row>
    <row r="17" spans="1:42" ht="12.75">
      <c r="A17" t="s">
        <v>159</v>
      </c>
      <c r="B17" t="s">
        <v>18</v>
      </c>
      <c r="C17">
        <v>140</v>
      </c>
      <c r="D17" s="17"/>
      <c r="E17" s="14"/>
      <c r="F17" s="14"/>
      <c r="G17" s="14"/>
      <c r="H17" s="17"/>
      <c r="I17" s="14">
        <v>2</v>
      </c>
      <c r="J17" s="14"/>
      <c r="K17" s="14"/>
      <c r="L17" s="17"/>
      <c r="M17" s="14"/>
      <c r="N17" s="14">
        <v>2</v>
      </c>
      <c r="O17" s="14"/>
      <c r="P17" s="17"/>
      <c r="Q17" s="14">
        <v>2</v>
      </c>
      <c r="R17" s="14"/>
      <c r="S17" s="14"/>
      <c r="T17" s="17"/>
      <c r="U17" s="14"/>
      <c r="V17" s="14">
        <v>2</v>
      </c>
      <c r="W17" s="14"/>
      <c r="X17" s="17"/>
      <c r="Y17" s="14">
        <v>2</v>
      </c>
      <c r="Z17" s="14"/>
      <c r="AA17" s="14"/>
      <c r="AB17" s="17"/>
      <c r="AC17" s="14"/>
      <c r="AD17" s="14"/>
      <c r="AE17" s="14">
        <v>2</v>
      </c>
      <c r="AF17" s="17"/>
      <c r="AG17" s="14"/>
      <c r="AH17" s="14"/>
      <c r="AI17" s="14"/>
      <c r="AJ17" s="17"/>
      <c r="AK17" s="14"/>
      <c r="AL17" s="14"/>
      <c r="AM17" s="14"/>
      <c r="AN17" s="27"/>
      <c r="AO17" s="17">
        <f>SUM(D17:AM17)</f>
        <v>12</v>
      </c>
      <c r="AP17" t="str">
        <f>B17</f>
        <v>ea</v>
      </c>
    </row>
    <row r="18" spans="1:42" ht="12.75">
      <c r="A18" t="s">
        <v>36</v>
      </c>
      <c r="B18" t="s">
        <v>18</v>
      </c>
      <c r="C18">
        <v>190</v>
      </c>
      <c r="D18" s="17"/>
      <c r="E18" s="14"/>
      <c r="F18" s="14"/>
      <c r="G18" s="14"/>
      <c r="H18" s="17"/>
      <c r="I18" s="14">
        <v>3</v>
      </c>
      <c r="J18" s="14"/>
      <c r="K18" s="14"/>
      <c r="L18" s="17"/>
      <c r="M18" s="14"/>
      <c r="N18" s="14"/>
      <c r="O18" s="14"/>
      <c r="P18" s="17"/>
      <c r="Q18" s="14">
        <v>3</v>
      </c>
      <c r="R18" s="14"/>
      <c r="S18" s="14"/>
      <c r="T18" s="17"/>
      <c r="U18" s="14"/>
      <c r="V18" s="14"/>
      <c r="W18" s="14"/>
      <c r="X18" s="17"/>
      <c r="Y18" s="14">
        <v>3</v>
      </c>
      <c r="Z18" s="14"/>
      <c r="AA18" s="14"/>
      <c r="AB18" s="17"/>
      <c r="AC18" s="14"/>
      <c r="AD18" s="14"/>
      <c r="AE18" s="14"/>
      <c r="AF18" s="17"/>
      <c r="AG18" s="14"/>
      <c r="AH18" s="14"/>
      <c r="AI18" s="14"/>
      <c r="AJ18" s="17"/>
      <c r="AK18" s="14"/>
      <c r="AL18" s="14"/>
      <c r="AM18" s="14"/>
      <c r="AN18" s="27"/>
      <c r="AO18" s="17">
        <f>SUM(D18:AM18)</f>
        <v>9</v>
      </c>
      <c r="AP18" t="str">
        <f>B18</f>
        <v>ea</v>
      </c>
    </row>
    <row r="19" spans="1:42" ht="12.75">
      <c r="A19" s="54" t="s">
        <v>27</v>
      </c>
      <c r="B19" s="55"/>
      <c r="C19" s="55"/>
      <c r="D19" s="56">
        <f>SUM(D5*$C5+D6*$C6+D7*$C7+D8*$C8+D9*$C9+D10*$C10+D11*$C11+D12*$C12+D13*$C13+D14*$C14+D15*$C15+D16*$C16+D17*$C17+D18*$C18)</f>
        <v>0</v>
      </c>
      <c r="E19" s="56">
        <f aca="true" t="shared" si="2" ref="E19:AM19">SUM(E5*$C5+E6*$C6+E7*$C7+E8*$C8+E9*$C9+E10*$C10+E11*$C11+E12*$C12+E13*$C13+E14*$C14+E15*$C15+E16*$C16+E17*$C17+E18*$C18)</f>
        <v>0</v>
      </c>
      <c r="F19" s="56">
        <f t="shared" si="2"/>
        <v>0</v>
      </c>
      <c r="G19" s="56">
        <f t="shared" si="2"/>
        <v>0</v>
      </c>
      <c r="H19" s="56">
        <f t="shared" si="2"/>
        <v>300</v>
      </c>
      <c r="I19" s="56">
        <f t="shared" si="2"/>
        <v>850</v>
      </c>
      <c r="J19" s="56">
        <f t="shared" si="2"/>
        <v>1000</v>
      </c>
      <c r="K19" s="56">
        <f t="shared" si="2"/>
        <v>1176</v>
      </c>
      <c r="L19" s="56">
        <f t="shared" si="2"/>
        <v>420</v>
      </c>
      <c r="M19" s="56">
        <f t="shared" si="2"/>
        <v>900</v>
      </c>
      <c r="N19" s="56">
        <f t="shared" si="2"/>
        <v>1000</v>
      </c>
      <c r="O19" s="56">
        <f t="shared" si="2"/>
        <v>926</v>
      </c>
      <c r="P19" s="56">
        <f t="shared" si="2"/>
        <v>420</v>
      </c>
      <c r="Q19" s="56">
        <f t="shared" si="2"/>
        <v>850</v>
      </c>
      <c r="R19" s="56">
        <f t="shared" si="2"/>
        <v>1000</v>
      </c>
      <c r="S19" s="56">
        <f t="shared" si="2"/>
        <v>926</v>
      </c>
      <c r="T19" s="56">
        <f t="shared" si="2"/>
        <v>420</v>
      </c>
      <c r="U19" s="56">
        <f t="shared" si="2"/>
        <v>900</v>
      </c>
      <c r="V19" s="56">
        <f t="shared" si="2"/>
        <v>1000</v>
      </c>
      <c r="W19" s="56">
        <f t="shared" si="2"/>
        <v>926</v>
      </c>
      <c r="X19" s="56">
        <f t="shared" si="2"/>
        <v>420</v>
      </c>
      <c r="Y19" s="56">
        <f t="shared" si="2"/>
        <v>850</v>
      </c>
      <c r="Z19" s="56">
        <f t="shared" si="2"/>
        <v>1000</v>
      </c>
      <c r="AA19" s="56">
        <f t="shared" si="2"/>
        <v>926</v>
      </c>
      <c r="AB19" s="56">
        <f t="shared" si="2"/>
        <v>420</v>
      </c>
      <c r="AC19" s="56">
        <f t="shared" si="2"/>
        <v>180</v>
      </c>
      <c r="AD19" s="56">
        <f t="shared" si="2"/>
        <v>0</v>
      </c>
      <c r="AE19" s="56">
        <f t="shared" si="2"/>
        <v>1736</v>
      </c>
      <c r="AF19" s="56">
        <f t="shared" si="2"/>
        <v>0</v>
      </c>
      <c r="AG19" s="56">
        <f t="shared" si="2"/>
        <v>0</v>
      </c>
      <c r="AH19" s="56">
        <f t="shared" si="2"/>
        <v>0</v>
      </c>
      <c r="AI19" s="56">
        <f t="shared" si="2"/>
        <v>0</v>
      </c>
      <c r="AJ19" s="56">
        <f t="shared" si="2"/>
        <v>0</v>
      </c>
      <c r="AK19" s="56">
        <f t="shared" si="2"/>
        <v>0</v>
      </c>
      <c r="AL19" s="56">
        <f t="shared" si="2"/>
        <v>0</v>
      </c>
      <c r="AM19" s="56">
        <f t="shared" si="2"/>
        <v>0</v>
      </c>
      <c r="AN19" s="57"/>
      <c r="AO19" s="58"/>
      <c r="AP19" s="55"/>
    </row>
    <row r="20" spans="1:42" ht="12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59"/>
      <c r="AP20" s="59"/>
    </row>
    <row r="21" spans="1:42" ht="12.75">
      <c r="A21" s="49" t="s">
        <v>28</v>
      </c>
      <c r="D21" s="50" t="s">
        <v>29</v>
      </c>
      <c r="E21" s="51"/>
      <c r="F21" s="5"/>
      <c r="H21" s="50" t="s">
        <v>30</v>
      </c>
      <c r="I21" s="5"/>
      <c r="J21" s="5"/>
      <c r="L21" s="34"/>
      <c r="M21" s="67" t="s">
        <v>31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9"/>
      <c r="AD21" s="37"/>
      <c r="AE21" s="67" t="s">
        <v>176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</row>
    <row r="22" spans="1:42" ht="12.75">
      <c r="A22" s="13"/>
      <c r="D22" s="15">
        <f>SUM(D19:G19)</f>
        <v>0</v>
      </c>
      <c r="E22" s="5"/>
      <c r="F22" s="5"/>
      <c r="H22" s="15">
        <f>D22/2</f>
        <v>0</v>
      </c>
      <c r="I22" s="5"/>
      <c r="J22" s="5"/>
      <c r="L22" s="37"/>
      <c r="M22" t="s">
        <v>182</v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9"/>
      <c r="AD22" s="37"/>
      <c r="AE22" s="38" t="s">
        <v>177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9"/>
    </row>
    <row r="23" spans="1:42" ht="12.75">
      <c r="A23" s="13" t="s">
        <v>183</v>
      </c>
      <c r="D23" s="15">
        <f>SUM(H19:K19)</f>
        <v>3326</v>
      </c>
      <c r="E23" s="5"/>
      <c r="F23" s="5"/>
      <c r="H23" s="15">
        <f aca="true" t="shared" si="3" ref="H23:H32">D23/2</f>
        <v>1663</v>
      </c>
      <c r="I23" s="5"/>
      <c r="J23" s="5"/>
      <c r="L23" s="37"/>
      <c r="M23" s="38" t="s">
        <v>155</v>
      </c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37"/>
      <c r="AE23" s="38" t="s">
        <v>180</v>
      </c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9"/>
    </row>
    <row r="24" spans="1:42" ht="12.75">
      <c r="A24" s="13" t="s">
        <v>184</v>
      </c>
      <c r="D24" s="15">
        <f>SUM(L19:O19)</f>
        <v>3246</v>
      </c>
      <c r="E24" s="5"/>
      <c r="F24" s="5"/>
      <c r="H24" s="15">
        <f t="shared" si="3"/>
        <v>1623</v>
      </c>
      <c r="I24" s="5"/>
      <c r="J24" s="5"/>
      <c r="L24" s="37"/>
      <c r="M24" s="38" t="s">
        <v>136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37"/>
      <c r="AE24" s="38" t="s">
        <v>178</v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9"/>
    </row>
    <row r="25" spans="1:42" ht="12.75">
      <c r="A25" s="13" t="s">
        <v>185</v>
      </c>
      <c r="D25" s="15">
        <f>SUM(P19:S19)</f>
        <v>3196</v>
      </c>
      <c r="E25" s="5"/>
      <c r="F25" s="5"/>
      <c r="H25" s="15">
        <f t="shared" si="3"/>
        <v>1598</v>
      </c>
      <c r="I25" s="5"/>
      <c r="J25" s="5"/>
      <c r="L25" s="37"/>
      <c r="M25" s="38" t="s">
        <v>156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37"/>
      <c r="AE25" s="38" t="s">
        <v>178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9"/>
    </row>
    <row r="26" spans="1:42" ht="12.75">
      <c r="A26" s="13" t="s">
        <v>186</v>
      </c>
      <c r="D26" s="15">
        <f>SUM(T19:W19)</f>
        <v>3246</v>
      </c>
      <c r="E26" s="5"/>
      <c r="F26" s="5"/>
      <c r="H26" s="15">
        <f t="shared" si="3"/>
        <v>1623</v>
      </c>
      <c r="I26" s="5"/>
      <c r="J26" s="5"/>
      <c r="L26" s="37"/>
      <c r="M26" s="38" t="s">
        <v>156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  <c r="AD26" s="37"/>
      <c r="AE26" s="38" t="s">
        <v>178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9"/>
    </row>
    <row r="27" spans="1:42" ht="12.75">
      <c r="A27" s="13" t="s">
        <v>187</v>
      </c>
      <c r="D27" s="15">
        <f>SUM(X19:AA19)</f>
        <v>3196</v>
      </c>
      <c r="E27" s="5"/>
      <c r="F27" s="5"/>
      <c r="H27" s="15">
        <f t="shared" si="3"/>
        <v>1598</v>
      </c>
      <c r="I27" s="5"/>
      <c r="J27" s="5"/>
      <c r="L27" s="37"/>
      <c r="M27" s="38" t="s">
        <v>137</v>
      </c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  <c r="AD27" s="37"/>
      <c r="AE27" s="38" t="s">
        <v>179</v>
      </c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9"/>
    </row>
    <row r="28" spans="1:42" ht="12.75">
      <c r="A28" s="13" t="s">
        <v>188</v>
      </c>
      <c r="D28" s="15">
        <f>SUM(AB19:AE19)</f>
        <v>2336</v>
      </c>
      <c r="E28" s="5"/>
      <c r="F28" s="5"/>
      <c r="H28" s="15">
        <f>D28/2</f>
        <v>1168</v>
      </c>
      <c r="I28" s="5"/>
      <c r="J28" s="5"/>
      <c r="L28" s="37"/>
      <c r="M28" s="38" t="s">
        <v>181</v>
      </c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9"/>
      <c r="AD28" s="37"/>
      <c r="AE28" s="38" t="s">
        <v>177</v>
      </c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9"/>
    </row>
    <row r="29" spans="1:42" ht="12.75">
      <c r="A29" s="13"/>
      <c r="D29" s="15">
        <f>SUM(AF19:AI19)</f>
        <v>0</v>
      </c>
      <c r="E29" s="5"/>
      <c r="F29" s="5"/>
      <c r="H29" s="15">
        <f>D29/2</f>
        <v>0</v>
      </c>
      <c r="I29" s="5"/>
      <c r="J29" s="5"/>
      <c r="L29" s="37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  <c r="AD29" s="37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9"/>
    </row>
    <row r="30" spans="1:42" ht="12.75">
      <c r="A30" s="13"/>
      <c r="D30" s="15">
        <f>SUM(AJ19:AM19)</f>
        <v>0</v>
      </c>
      <c r="E30" s="5"/>
      <c r="F30" s="5"/>
      <c r="H30" s="15">
        <f>D30/2</f>
        <v>0</v>
      </c>
      <c r="I30" s="5"/>
      <c r="J30" s="5"/>
      <c r="L30" s="37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  <c r="AD30" s="37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9"/>
    </row>
    <row r="31" spans="4:10" ht="12.75">
      <c r="D31" s="6"/>
      <c r="H31" s="15"/>
      <c r="I31" s="5"/>
      <c r="J31" s="5"/>
    </row>
    <row r="32" spans="1:10" ht="12.75">
      <c r="A32" s="49" t="s">
        <v>32</v>
      </c>
      <c r="D32" s="15">
        <f>SUM(D22:D30)</f>
        <v>18546</v>
      </c>
      <c r="E32" s="5"/>
      <c r="F32" s="5"/>
      <c r="H32" s="15">
        <f t="shared" si="3"/>
        <v>9273</v>
      </c>
      <c r="I32" s="5"/>
      <c r="J32" s="5"/>
    </row>
    <row r="33" spans="1:42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63"/>
      <c r="AO33" s="29"/>
      <c r="AP33" s="29"/>
    </row>
    <row r="34" spans="1:42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62"/>
      <c r="AO34" s="32"/>
      <c r="AP34" s="32"/>
    </row>
    <row r="35" spans="1:4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61"/>
      <c r="AO35" s="35"/>
      <c r="AP35" s="35"/>
    </row>
    <row r="36" spans="1:39" ht="12.75">
      <c r="A36" s="49" t="s">
        <v>33</v>
      </c>
      <c r="D36" s="52" t="s">
        <v>0</v>
      </c>
      <c r="E36" s="4"/>
      <c r="F36" s="4"/>
      <c r="G36" s="4"/>
      <c r="H36" s="52" t="s">
        <v>1</v>
      </c>
      <c r="I36" s="5"/>
      <c r="J36" s="5"/>
      <c r="K36" s="5"/>
      <c r="L36" s="52" t="s">
        <v>2</v>
      </c>
      <c r="M36" s="5"/>
      <c r="N36" s="5"/>
      <c r="O36" s="5"/>
      <c r="P36" s="52" t="s">
        <v>3</v>
      </c>
      <c r="Q36" s="5"/>
      <c r="R36" s="5"/>
      <c r="S36" s="5"/>
      <c r="T36" s="52" t="s">
        <v>4</v>
      </c>
      <c r="U36" s="5"/>
      <c r="V36" s="5"/>
      <c r="W36" s="5"/>
      <c r="X36" s="52" t="s">
        <v>5</v>
      </c>
      <c r="Y36" s="5"/>
      <c r="Z36" s="5"/>
      <c r="AA36" s="5"/>
      <c r="AB36" s="52" t="s">
        <v>6</v>
      </c>
      <c r="AC36" s="5"/>
      <c r="AD36" s="5"/>
      <c r="AE36" s="5"/>
      <c r="AF36" s="64" t="s">
        <v>0</v>
      </c>
      <c r="AG36" s="65"/>
      <c r="AH36" s="65"/>
      <c r="AI36" s="66"/>
      <c r="AJ36" s="64" t="s">
        <v>1</v>
      </c>
      <c r="AK36" s="65"/>
      <c r="AL36" s="65"/>
      <c r="AM36" s="66"/>
    </row>
    <row r="37" spans="4:39" ht="12.75">
      <c r="D37" s="46"/>
      <c r="E37" s="47"/>
      <c r="F37" s="47"/>
      <c r="G37" s="48"/>
      <c r="H37" s="46" t="s">
        <v>34</v>
      </c>
      <c r="I37" s="47"/>
      <c r="J37" s="47"/>
      <c r="K37" s="48"/>
      <c r="L37" s="28" t="s">
        <v>34</v>
      </c>
      <c r="M37" s="29"/>
      <c r="N37" s="29"/>
      <c r="O37" s="30"/>
      <c r="P37" s="28" t="s">
        <v>34</v>
      </c>
      <c r="Q37" s="29"/>
      <c r="R37" s="29"/>
      <c r="S37" s="30"/>
      <c r="T37" s="28" t="s">
        <v>34</v>
      </c>
      <c r="U37" s="29"/>
      <c r="V37" s="29"/>
      <c r="W37" s="30"/>
      <c r="X37" s="28" t="s">
        <v>34</v>
      </c>
      <c r="Y37" s="29"/>
      <c r="Z37" s="29"/>
      <c r="AA37" s="30"/>
      <c r="AB37" s="28" t="s">
        <v>34</v>
      </c>
      <c r="AC37" s="29"/>
      <c r="AD37" s="29"/>
      <c r="AE37" s="30"/>
      <c r="AF37" s="40"/>
      <c r="AG37" s="41"/>
      <c r="AH37" s="41"/>
      <c r="AI37" s="42"/>
      <c r="AJ37" s="40"/>
      <c r="AK37" s="41"/>
      <c r="AL37" s="41"/>
      <c r="AM37" s="42"/>
    </row>
    <row r="38" spans="1:39" ht="12.75">
      <c r="A38" s="13"/>
      <c r="D38" s="40"/>
      <c r="E38" s="41"/>
      <c r="F38" s="41"/>
      <c r="G38" s="42"/>
      <c r="H38" s="40"/>
      <c r="I38" s="41"/>
      <c r="J38" s="41"/>
      <c r="K38" s="42"/>
      <c r="L38" s="31"/>
      <c r="M38" s="32"/>
      <c r="N38" s="32"/>
      <c r="O38" s="33"/>
      <c r="P38" s="31"/>
      <c r="Q38" s="32"/>
      <c r="R38" s="32"/>
      <c r="S38" s="33"/>
      <c r="T38" s="31"/>
      <c r="U38" s="32"/>
      <c r="V38" s="32"/>
      <c r="W38" s="33"/>
      <c r="X38" s="31"/>
      <c r="Y38" s="32"/>
      <c r="Z38" s="32"/>
      <c r="AA38" s="33"/>
      <c r="AB38" s="31"/>
      <c r="AC38" s="32"/>
      <c r="AD38" s="32"/>
      <c r="AE38" s="33"/>
      <c r="AF38" s="40"/>
      <c r="AG38" s="41"/>
      <c r="AH38" s="41"/>
      <c r="AI38" s="42"/>
      <c r="AJ38" s="40"/>
      <c r="AK38" s="41"/>
      <c r="AL38" s="41"/>
      <c r="AM38" s="42"/>
    </row>
    <row r="39" spans="1:39" ht="12.75">
      <c r="A39" s="13" t="s">
        <v>35</v>
      </c>
      <c r="D39" s="40"/>
      <c r="E39" s="41"/>
      <c r="F39" s="41"/>
      <c r="G39" s="42"/>
      <c r="H39" s="40"/>
      <c r="I39" s="41"/>
      <c r="J39" s="41"/>
      <c r="K39" s="42"/>
      <c r="L39" s="31"/>
      <c r="M39" s="32"/>
      <c r="N39" s="32"/>
      <c r="O39" s="33"/>
      <c r="P39" s="31"/>
      <c r="Q39" s="32"/>
      <c r="R39" s="32"/>
      <c r="S39" s="33"/>
      <c r="T39" s="31"/>
      <c r="U39" s="32"/>
      <c r="V39" s="32"/>
      <c r="W39" s="33"/>
      <c r="X39" s="31"/>
      <c r="Y39" s="32"/>
      <c r="Z39" s="32"/>
      <c r="AA39" s="33"/>
      <c r="AB39" s="31"/>
      <c r="AC39" s="32"/>
      <c r="AD39" s="32"/>
      <c r="AE39" s="33"/>
      <c r="AF39" s="40"/>
      <c r="AG39" s="41"/>
      <c r="AH39" s="41"/>
      <c r="AI39" s="42"/>
      <c r="AJ39" s="40"/>
      <c r="AK39" s="41"/>
      <c r="AL39" s="41"/>
      <c r="AM39" s="42"/>
    </row>
    <row r="40" spans="4:39" ht="12.75">
      <c r="D40" s="40"/>
      <c r="E40" s="41"/>
      <c r="F40" s="41"/>
      <c r="G40" s="42"/>
      <c r="H40" s="40"/>
      <c r="I40" s="41"/>
      <c r="J40" s="41"/>
      <c r="K40" s="42"/>
      <c r="L40" s="31"/>
      <c r="M40" s="32"/>
      <c r="N40" s="32"/>
      <c r="O40" s="33"/>
      <c r="P40" s="31"/>
      <c r="Q40" s="32"/>
      <c r="R40" s="32"/>
      <c r="S40" s="33"/>
      <c r="T40" s="31"/>
      <c r="U40" s="32"/>
      <c r="V40" s="32"/>
      <c r="W40" s="33"/>
      <c r="X40" s="31"/>
      <c r="Y40" s="32"/>
      <c r="Z40" s="32"/>
      <c r="AA40" s="33"/>
      <c r="AB40" s="31"/>
      <c r="AC40" s="32"/>
      <c r="AD40" s="32"/>
      <c r="AE40" s="33"/>
      <c r="AF40" s="40"/>
      <c r="AG40" s="41"/>
      <c r="AH40" s="41"/>
      <c r="AI40" s="42"/>
      <c r="AJ40" s="40"/>
      <c r="AK40" s="41"/>
      <c r="AL40" s="41"/>
      <c r="AM40" s="42"/>
    </row>
    <row r="41" spans="4:39" ht="12.75">
      <c r="D41" s="43"/>
      <c r="E41" s="44"/>
      <c r="F41" s="44"/>
      <c r="G41" s="45"/>
      <c r="H41" s="43"/>
      <c r="I41" s="44"/>
      <c r="J41" s="44"/>
      <c r="K41" s="45"/>
      <c r="L41" s="34"/>
      <c r="M41" s="35"/>
      <c r="N41" s="35"/>
      <c r="O41" s="36"/>
      <c r="P41" s="34"/>
      <c r="Q41" s="35"/>
      <c r="R41" s="35"/>
      <c r="S41" s="36"/>
      <c r="T41" s="34"/>
      <c r="U41" s="35"/>
      <c r="V41" s="35"/>
      <c r="W41" s="36"/>
      <c r="X41" s="34"/>
      <c r="Y41" s="35"/>
      <c r="Z41" s="35"/>
      <c r="AA41" s="36"/>
      <c r="AB41" s="34"/>
      <c r="AC41" s="35"/>
      <c r="AD41" s="35"/>
      <c r="AE41" s="36"/>
      <c r="AF41" s="43"/>
      <c r="AG41" s="44"/>
      <c r="AH41" s="44"/>
      <c r="AI41" s="45"/>
      <c r="AJ41" s="43"/>
      <c r="AK41" s="44"/>
      <c r="AL41" s="44"/>
      <c r="AM41" s="45"/>
    </row>
    <row r="42" spans="4:39" ht="12.75">
      <c r="D42" s="46"/>
      <c r="E42" s="47"/>
      <c r="F42" s="47"/>
      <c r="G42" s="48"/>
      <c r="H42" s="31" t="s">
        <v>36</v>
      </c>
      <c r="I42" s="32"/>
      <c r="J42" s="32"/>
      <c r="K42" s="33"/>
      <c r="L42" s="31" t="s">
        <v>165</v>
      </c>
      <c r="M42" s="32"/>
      <c r="N42" s="32"/>
      <c r="O42" s="33"/>
      <c r="P42" s="31" t="s">
        <v>36</v>
      </c>
      <c r="Q42" s="32"/>
      <c r="R42" s="32"/>
      <c r="S42" s="33"/>
      <c r="T42" s="31" t="s">
        <v>165</v>
      </c>
      <c r="U42" s="32"/>
      <c r="V42" s="32"/>
      <c r="W42" s="33"/>
      <c r="X42" s="31" t="s">
        <v>138</v>
      </c>
      <c r="Y42" s="32"/>
      <c r="Z42" s="32"/>
      <c r="AA42" s="33"/>
      <c r="AB42" s="40" t="s">
        <v>21</v>
      </c>
      <c r="AC42" s="41"/>
      <c r="AD42" s="41"/>
      <c r="AE42" s="42"/>
      <c r="AF42" s="40"/>
      <c r="AG42" s="41"/>
      <c r="AH42" s="41"/>
      <c r="AI42" s="42"/>
      <c r="AJ42" s="40"/>
      <c r="AK42" s="41"/>
      <c r="AL42" s="41"/>
      <c r="AM42" s="42"/>
    </row>
    <row r="43" spans="4:39" ht="12.75">
      <c r="D43" s="40"/>
      <c r="E43" s="41"/>
      <c r="F43" s="41"/>
      <c r="G43" s="42"/>
      <c r="H43" s="31" t="s">
        <v>159</v>
      </c>
      <c r="I43" s="32"/>
      <c r="J43" s="32"/>
      <c r="K43" s="33"/>
      <c r="L43" s="31" t="s">
        <v>158</v>
      </c>
      <c r="M43" s="32"/>
      <c r="N43" s="32"/>
      <c r="O43" s="33"/>
      <c r="P43" s="31" t="s">
        <v>159</v>
      </c>
      <c r="Q43" s="32"/>
      <c r="R43" s="32"/>
      <c r="S43" s="33"/>
      <c r="T43" s="31" t="s">
        <v>158</v>
      </c>
      <c r="U43" s="32"/>
      <c r="V43" s="32"/>
      <c r="W43" s="33"/>
      <c r="X43" s="31" t="s">
        <v>159</v>
      </c>
      <c r="Y43" s="32"/>
      <c r="Z43" s="32"/>
      <c r="AA43" s="33"/>
      <c r="AB43" s="40"/>
      <c r="AC43" s="41"/>
      <c r="AD43" s="41"/>
      <c r="AE43" s="42"/>
      <c r="AF43" s="40"/>
      <c r="AG43" s="41"/>
      <c r="AH43" s="41"/>
      <c r="AI43" s="42"/>
      <c r="AJ43" s="40"/>
      <c r="AK43" s="41"/>
      <c r="AL43" s="41"/>
      <c r="AM43" s="42"/>
    </row>
    <row r="44" spans="1:39" ht="12.75">
      <c r="A44" s="13" t="s">
        <v>37</v>
      </c>
      <c r="D44" s="40"/>
      <c r="E44" s="41"/>
      <c r="F44" s="41"/>
      <c r="G44" s="42"/>
      <c r="H44" s="31"/>
      <c r="I44" s="32"/>
      <c r="J44" s="32"/>
      <c r="K44" s="33"/>
      <c r="L44" s="31" t="s">
        <v>21</v>
      </c>
      <c r="M44" s="32"/>
      <c r="N44" s="32"/>
      <c r="O44" s="33"/>
      <c r="P44" s="31"/>
      <c r="Q44" s="32"/>
      <c r="R44" s="32"/>
      <c r="S44" s="33"/>
      <c r="T44" s="31" t="s">
        <v>21</v>
      </c>
      <c r="U44" s="32"/>
      <c r="V44" s="32"/>
      <c r="W44" s="33"/>
      <c r="X44" s="31"/>
      <c r="Y44" s="32"/>
      <c r="Z44" s="32"/>
      <c r="AA44" s="33"/>
      <c r="AB44" s="40"/>
      <c r="AC44" s="41"/>
      <c r="AD44" s="41"/>
      <c r="AE44" s="42"/>
      <c r="AF44" s="40"/>
      <c r="AG44" s="41"/>
      <c r="AH44" s="41"/>
      <c r="AI44" s="42"/>
      <c r="AJ44" s="40"/>
      <c r="AK44" s="41"/>
      <c r="AL44" s="41"/>
      <c r="AM44" s="42"/>
    </row>
    <row r="45" spans="4:39" ht="12.75">
      <c r="D45" s="40"/>
      <c r="E45" s="41"/>
      <c r="F45" s="41"/>
      <c r="G45" s="42"/>
      <c r="H45" s="31"/>
      <c r="I45" s="32"/>
      <c r="J45" s="32"/>
      <c r="K45" s="33"/>
      <c r="L45" s="31"/>
      <c r="M45" s="32"/>
      <c r="N45" s="32"/>
      <c r="O45" s="33"/>
      <c r="P45" s="31"/>
      <c r="Q45" s="32"/>
      <c r="R45" s="32"/>
      <c r="S45" s="33"/>
      <c r="T45" s="31"/>
      <c r="U45" s="32"/>
      <c r="V45" s="32"/>
      <c r="W45" s="33"/>
      <c r="X45" s="31"/>
      <c r="Y45" s="32"/>
      <c r="Z45" s="32"/>
      <c r="AA45" s="33"/>
      <c r="AB45" s="40"/>
      <c r="AC45" s="41"/>
      <c r="AD45" s="41"/>
      <c r="AE45" s="42"/>
      <c r="AF45" s="40"/>
      <c r="AG45" s="41"/>
      <c r="AH45" s="41"/>
      <c r="AI45" s="42"/>
      <c r="AJ45" s="40"/>
      <c r="AK45" s="41"/>
      <c r="AL45" s="41"/>
      <c r="AM45" s="42"/>
    </row>
    <row r="46" spans="4:39" ht="12.75">
      <c r="D46" s="43"/>
      <c r="E46" s="44"/>
      <c r="F46" s="44"/>
      <c r="G46" s="45"/>
      <c r="H46" s="34"/>
      <c r="I46" s="35"/>
      <c r="J46" s="35"/>
      <c r="K46" s="36"/>
      <c r="L46" s="34"/>
      <c r="M46" s="35"/>
      <c r="N46" s="35"/>
      <c r="O46" s="36"/>
      <c r="P46" s="34"/>
      <c r="Q46" s="35"/>
      <c r="R46" s="35"/>
      <c r="S46" s="36"/>
      <c r="T46" s="34"/>
      <c r="U46" s="35"/>
      <c r="V46" s="35"/>
      <c r="W46" s="36"/>
      <c r="X46" s="34"/>
      <c r="Y46" s="35"/>
      <c r="Z46" s="35"/>
      <c r="AA46" s="36"/>
      <c r="AB46" s="43"/>
      <c r="AC46" s="44"/>
      <c r="AD46" s="44"/>
      <c r="AE46" s="45"/>
      <c r="AF46" s="43"/>
      <c r="AG46" s="44"/>
      <c r="AH46" s="44"/>
      <c r="AI46" s="45"/>
      <c r="AJ46" s="43"/>
      <c r="AK46" s="44"/>
      <c r="AL46" s="44"/>
      <c r="AM46" s="45"/>
    </row>
    <row r="47" spans="4:39" ht="12.75">
      <c r="D47" s="46"/>
      <c r="E47" s="47"/>
      <c r="F47" s="47"/>
      <c r="G47" s="48"/>
      <c r="H47" s="31" t="s">
        <v>157</v>
      </c>
      <c r="I47" s="32"/>
      <c r="J47" s="32"/>
      <c r="K47" s="33"/>
      <c r="L47" s="31" t="s">
        <v>157</v>
      </c>
      <c r="M47" s="32"/>
      <c r="N47" s="32"/>
      <c r="O47" s="33"/>
      <c r="P47" s="31" t="s">
        <v>157</v>
      </c>
      <c r="Q47" s="32"/>
      <c r="R47" s="32"/>
      <c r="S47" s="33"/>
      <c r="T47" s="31" t="s">
        <v>157</v>
      </c>
      <c r="U47" s="32"/>
      <c r="V47" s="32"/>
      <c r="W47" s="33"/>
      <c r="X47" s="31" t="s">
        <v>157</v>
      </c>
      <c r="Y47" s="32"/>
      <c r="Z47" s="32"/>
      <c r="AA47" s="33"/>
      <c r="AB47" s="40"/>
      <c r="AC47" s="41"/>
      <c r="AD47" s="41"/>
      <c r="AE47" s="42"/>
      <c r="AF47" s="40"/>
      <c r="AG47" s="41"/>
      <c r="AH47" s="41"/>
      <c r="AI47" s="42"/>
      <c r="AJ47" s="40"/>
      <c r="AK47" s="41"/>
      <c r="AL47" s="41"/>
      <c r="AM47" s="42"/>
    </row>
    <row r="48" spans="4:39" ht="12.75">
      <c r="D48" s="40"/>
      <c r="E48" s="41"/>
      <c r="F48" s="41"/>
      <c r="G48" s="42"/>
      <c r="H48" s="31" t="s">
        <v>158</v>
      </c>
      <c r="I48" s="32"/>
      <c r="J48" s="32"/>
      <c r="K48" s="33"/>
      <c r="L48" s="31" t="s">
        <v>159</v>
      </c>
      <c r="M48" s="32"/>
      <c r="N48" s="32"/>
      <c r="O48" s="33"/>
      <c r="P48" s="31" t="s">
        <v>158</v>
      </c>
      <c r="Q48" s="32"/>
      <c r="R48" s="32"/>
      <c r="S48" s="33"/>
      <c r="T48" s="31" t="s">
        <v>159</v>
      </c>
      <c r="U48" s="32"/>
      <c r="V48" s="32"/>
      <c r="W48" s="33"/>
      <c r="X48" s="31" t="s">
        <v>158</v>
      </c>
      <c r="Y48" s="32"/>
      <c r="Z48" s="32"/>
      <c r="AA48" s="33"/>
      <c r="AB48" s="40"/>
      <c r="AC48" s="41"/>
      <c r="AD48" s="41"/>
      <c r="AE48" s="42"/>
      <c r="AF48" s="40"/>
      <c r="AG48" s="41"/>
      <c r="AH48" s="41"/>
      <c r="AI48" s="42"/>
      <c r="AJ48" s="40"/>
      <c r="AK48" s="41"/>
      <c r="AL48" s="41"/>
      <c r="AM48" s="42"/>
    </row>
    <row r="49" spans="1:39" ht="12.75">
      <c r="A49" s="13" t="s">
        <v>38</v>
      </c>
      <c r="D49" s="40"/>
      <c r="E49" s="41"/>
      <c r="F49" s="41"/>
      <c r="G49" s="42"/>
      <c r="H49" s="31" t="s">
        <v>21</v>
      </c>
      <c r="I49" s="32"/>
      <c r="J49" s="32"/>
      <c r="K49" s="33"/>
      <c r="L49" s="31" t="s">
        <v>21</v>
      </c>
      <c r="M49" s="32"/>
      <c r="N49" s="32"/>
      <c r="O49" s="33"/>
      <c r="P49" s="31" t="s">
        <v>21</v>
      </c>
      <c r="Q49" s="32"/>
      <c r="R49" s="32"/>
      <c r="S49" s="33"/>
      <c r="T49" s="31" t="s">
        <v>21</v>
      </c>
      <c r="U49" s="32"/>
      <c r="V49" s="32"/>
      <c r="W49" s="33"/>
      <c r="X49" s="31" t="s">
        <v>21</v>
      </c>
      <c r="Y49" s="32"/>
      <c r="Z49" s="32"/>
      <c r="AA49" s="33"/>
      <c r="AB49" s="40"/>
      <c r="AC49" s="41"/>
      <c r="AD49" s="41"/>
      <c r="AE49" s="42"/>
      <c r="AF49" s="40"/>
      <c r="AG49" s="41"/>
      <c r="AH49" s="41"/>
      <c r="AI49" s="42"/>
      <c r="AJ49" s="40"/>
      <c r="AK49" s="41"/>
      <c r="AL49" s="41"/>
      <c r="AM49" s="42"/>
    </row>
    <row r="50" spans="4:39" ht="12.75">
      <c r="D50" s="40"/>
      <c r="E50" s="41"/>
      <c r="F50" s="41"/>
      <c r="G50" s="42"/>
      <c r="H50" s="31"/>
      <c r="I50" s="32"/>
      <c r="J50" s="32"/>
      <c r="K50" s="33"/>
      <c r="L50" s="31"/>
      <c r="M50" s="32"/>
      <c r="N50" s="32"/>
      <c r="O50" s="33"/>
      <c r="P50" s="31"/>
      <c r="Q50" s="32"/>
      <c r="R50" s="32"/>
      <c r="S50" s="33"/>
      <c r="T50" s="31"/>
      <c r="U50" s="32"/>
      <c r="V50" s="32"/>
      <c r="W50" s="33"/>
      <c r="X50" s="31"/>
      <c r="Y50" s="32"/>
      <c r="Z50" s="32"/>
      <c r="AA50" s="33"/>
      <c r="AB50" s="40"/>
      <c r="AC50" s="41"/>
      <c r="AD50" s="41"/>
      <c r="AE50" s="42"/>
      <c r="AF50" s="40"/>
      <c r="AG50" s="41"/>
      <c r="AH50" s="41"/>
      <c r="AI50" s="42"/>
      <c r="AJ50" s="40"/>
      <c r="AK50" s="41"/>
      <c r="AL50" s="41"/>
      <c r="AM50" s="42"/>
    </row>
    <row r="51" spans="4:39" ht="12.75">
      <c r="D51" s="43"/>
      <c r="E51" s="44"/>
      <c r="F51" s="44"/>
      <c r="G51" s="45"/>
      <c r="H51" s="34"/>
      <c r="I51" s="35"/>
      <c r="J51" s="35"/>
      <c r="K51" s="36"/>
      <c r="L51" s="34"/>
      <c r="M51" s="35"/>
      <c r="N51" s="35"/>
      <c r="O51" s="36"/>
      <c r="P51" s="34"/>
      <c r="Q51" s="35"/>
      <c r="R51" s="35"/>
      <c r="S51" s="36"/>
      <c r="T51" s="34"/>
      <c r="U51" s="35"/>
      <c r="V51" s="35"/>
      <c r="W51" s="36"/>
      <c r="X51" s="34"/>
      <c r="Y51" s="35"/>
      <c r="Z51" s="35"/>
      <c r="AA51" s="36"/>
      <c r="AB51" s="43"/>
      <c r="AC51" s="44"/>
      <c r="AD51" s="44"/>
      <c r="AE51" s="45"/>
      <c r="AF51" s="43"/>
      <c r="AG51" s="44"/>
      <c r="AH51" s="44"/>
      <c r="AI51" s="45"/>
      <c r="AJ51" s="43"/>
      <c r="AK51" s="44"/>
      <c r="AL51" s="44"/>
      <c r="AM51" s="45"/>
    </row>
    <row r="52" spans="4:39" ht="12.75">
      <c r="D52" s="46"/>
      <c r="E52" s="47"/>
      <c r="F52" s="47"/>
      <c r="G52" s="48"/>
      <c r="H52" s="31" t="s">
        <v>26</v>
      </c>
      <c r="I52" s="32"/>
      <c r="J52" s="32"/>
      <c r="K52" s="33"/>
      <c r="L52" s="31" t="s">
        <v>26</v>
      </c>
      <c r="M52" s="32"/>
      <c r="N52" s="32"/>
      <c r="O52" s="33"/>
      <c r="P52" s="31" t="s">
        <v>26</v>
      </c>
      <c r="Q52" s="32"/>
      <c r="R52" s="32"/>
      <c r="S52" s="33"/>
      <c r="T52" s="31" t="s">
        <v>26</v>
      </c>
      <c r="U52" s="32"/>
      <c r="V52" s="32"/>
      <c r="W52" s="33"/>
      <c r="X52" s="31" t="s">
        <v>26</v>
      </c>
      <c r="Y52" s="32"/>
      <c r="Z52" s="32"/>
      <c r="AA52" s="33"/>
      <c r="AB52" s="31" t="s">
        <v>26</v>
      </c>
      <c r="AC52" s="41"/>
      <c r="AD52" s="41"/>
      <c r="AE52" s="42"/>
      <c r="AF52" s="40"/>
      <c r="AG52" s="41"/>
      <c r="AH52" s="41"/>
      <c r="AI52" s="42"/>
      <c r="AJ52" s="40"/>
      <c r="AK52" s="41"/>
      <c r="AL52" s="41"/>
      <c r="AM52" s="42"/>
    </row>
    <row r="53" spans="4:39" ht="12.75">
      <c r="D53" s="40"/>
      <c r="E53" s="41"/>
      <c r="F53" s="41"/>
      <c r="G53" s="42"/>
      <c r="H53" s="31" t="s">
        <v>160</v>
      </c>
      <c r="I53" s="32"/>
      <c r="J53" s="32"/>
      <c r="K53" s="33"/>
      <c r="L53" s="31" t="s">
        <v>160</v>
      </c>
      <c r="M53" s="32"/>
      <c r="N53" s="32"/>
      <c r="O53" s="33"/>
      <c r="P53" s="31" t="s">
        <v>160</v>
      </c>
      <c r="Q53" s="32"/>
      <c r="R53" s="32"/>
      <c r="S53" s="33"/>
      <c r="T53" s="31" t="s">
        <v>160</v>
      </c>
      <c r="U53" s="32"/>
      <c r="V53" s="32"/>
      <c r="W53" s="33"/>
      <c r="X53" s="31" t="s">
        <v>160</v>
      </c>
      <c r="Y53" s="32"/>
      <c r="Z53" s="32"/>
      <c r="AA53" s="33"/>
      <c r="AB53" s="31" t="s">
        <v>160</v>
      </c>
      <c r="AC53" s="41"/>
      <c r="AD53" s="41"/>
      <c r="AE53" s="42"/>
      <c r="AF53" s="40"/>
      <c r="AG53" s="41"/>
      <c r="AH53" s="41"/>
      <c r="AI53" s="42"/>
      <c r="AJ53" s="40"/>
      <c r="AK53" s="41"/>
      <c r="AL53" s="41"/>
      <c r="AM53" s="42"/>
    </row>
    <row r="54" spans="1:39" ht="12.75">
      <c r="A54" s="13" t="s">
        <v>40</v>
      </c>
      <c r="D54" s="40"/>
      <c r="E54" s="41"/>
      <c r="F54" s="41"/>
      <c r="G54" s="42"/>
      <c r="H54" s="31" t="s">
        <v>39</v>
      </c>
      <c r="I54" s="32"/>
      <c r="J54" s="32"/>
      <c r="K54" s="33"/>
      <c r="L54" s="31" t="s">
        <v>39</v>
      </c>
      <c r="M54" s="32"/>
      <c r="N54" s="32"/>
      <c r="O54" s="33"/>
      <c r="P54" s="31" t="s">
        <v>39</v>
      </c>
      <c r="Q54" s="32"/>
      <c r="R54" s="32"/>
      <c r="S54" s="33"/>
      <c r="T54" s="31" t="s">
        <v>39</v>
      </c>
      <c r="U54" s="32"/>
      <c r="V54" s="32"/>
      <c r="W54" s="33"/>
      <c r="X54" s="31" t="s">
        <v>39</v>
      </c>
      <c r="Y54" s="32"/>
      <c r="Z54" s="32"/>
      <c r="AA54" s="33"/>
      <c r="AB54" s="31" t="s">
        <v>39</v>
      </c>
      <c r="AC54" s="41"/>
      <c r="AD54" s="41"/>
      <c r="AE54" s="42"/>
      <c r="AF54" s="40"/>
      <c r="AG54" s="41"/>
      <c r="AH54" s="41"/>
      <c r="AI54" s="42"/>
      <c r="AJ54" s="40"/>
      <c r="AK54" s="41"/>
      <c r="AL54" s="41"/>
      <c r="AM54" s="42"/>
    </row>
    <row r="55" spans="4:39" ht="12.75">
      <c r="D55" s="40"/>
      <c r="E55" s="41"/>
      <c r="F55" s="41"/>
      <c r="G55" s="42"/>
      <c r="H55" s="31" t="s">
        <v>22</v>
      </c>
      <c r="I55" s="32"/>
      <c r="J55" s="32"/>
      <c r="K55" s="33"/>
      <c r="L55" s="31" t="s">
        <v>22</v>
      </c>
      <c r="M55" s="32"/>
      <c r="N55" s="32"/>
      <c r="O55" s="33"/>
      <c r="P55" s="31" t="s">
        <v>22</v>
      </c>
      <c r="Q55" s="32"/>
      <c r="R55" s="32"/>
      <c r="S55" s="33"/>
      <c r="T55" s="31" t="s">
        <v>22</v>
      </c>
      <c r="U55" s="32"/>
      <c r="V55" s="32"/>
      <c r="W55" s="33"/>
      <c r="X55" s="31" t="s">
        <v>22</v>
      </c>
      <c r="Y55" s="32"/>
      <c r="Z55" s="32"/>
      <c r="AA55" s="33"/>
      <c r="AB55" s="31" t="s">
        <v>22</v>
      </c>
      <c r="AC55" s="41"/>
      <c r="AD55" s="41"/>
      <c r="AE55" s="42"/>
      <c r="AF55" s="40"/>
      <c r="AG55" s="41"/>
      <c r="AH55" s="41"/>
      <c r="AI55" s="42"/>
      <c r="AJ55" s="40"/>
      <c r="AK55" s="41"/>
      <c r="AL55" s="41"/>
      <c r="AM55" s="42"/>
    </row>
    <row r="56" spans="1:39" ht="12.75">
      <c r="A56" t="s">
        <v>41</v>
      </c>
      <c r="D56" s="43"/>
      <c r="E56" s="44"/>
      <c r="F56" s="44"/>
      <c r="G56" s="45"/>
      <c r="H56" s="34"/>
      <c r="I56" s="35"/>
      <c r="J56" s="35"/>
      <c r="K56" s="36"/>
      <c r="L56" s="34"/>
      <c r="M56" s="35"/>
      <c r="N56" s="35"/>
      <c r="O56" s="36"/>
      <c r="P56" s="34"/>
      <c r="Q56" s="35"/>
      <c r="R56" s="35"/>
      <c r="S56" s="36"/>
      <c r="T56" s="34"/>
      <c r="U56" s="35"/>
      <c r="V56" s="35"/>
      <c r="W56" s="36"/>
      <c r="X56" s="34"/>
      <c r="Y56" s="35"/>
      <c r="Z56" s="35"/>
      <c r="AA56" s="36"/>
      <c r="AB56" s="43"/>
      <c r="AC56" s="44"/>
      <c r="AD56" s="44"/>
      <c r="AE56" s="45"/>
      <c r="AF56" s="43"/>
      <c r="AG56" s="44"/>
      <c r="AH56" s="44"/>
      <c r="AI56" s="45"/>
      <c r="AJ56" s="43"/>
      <c r="AK56" s="44"/>
      <c r="AL56" s="44"/>
      <c r="AM56" s="45"/>
    </row>
    <row r="58" spans="4:13" ht="12.75">
      <c r="D58" t="s">
        <v>139</v>
      </c>
      <c r="G58" t="s">
        <v>140</v>
      </c>
      <c r="J58" t="s">
        <v>141</v>
      </c>
      <c r="M58" t="s">
        <v>142</v>
      </c>
    </row>
  </sheetData>
  <printOptions gridLines="1"/>
  <pageMargins left="0.75" right="0.75" top="1" bottom="1" header="0.5" footer="0.5"/>
  <pageSetup fitToHeight="1" fitToWidth="1" horizontalDpi="300" verticalDpi="300" orientation="landscape" scale="58" r:id="rId1"/>
  <headerFooter alignWithMargins="0">
    <oddHeader>&amp;C&amp;A</oddHeader>
    <oddFooter xml:space="preserve">&amp;L&amp;F&amp;CPage &amp;P&amp;R&amp;D  &amp;T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1">
      <selection activeCell="A2" sqref="A2"/>
    </sheetView>
  </sheetViews>
  <sheetFormatPr defaultColWidth="9.140625" defaultRowHeight="12.75"/>
  <cols>
    <col min="7" max="8" width="9.140625" style="1" customWidth="1"/>
  </cols>
  <sheetData>
    <row r="1" spans="1:8" ht="12.75">
      <c r="A1" s="7"/>
      <c r="B1" s="7"/>
      <c r="C1" s="2"/>
      <c r="D1" s="2"/>
      <c r="E1" s="2"/>
      <c r="F1" s="2"/>
      <c r="G1" s="2"/>
      <c r="H1" s="2"/>
    </row>
    <row r="2" spans="1:8" ht="12.75">
      <c r="A2" s="10" t="s">
        <v>44</v>
      </c>
      <c r="B2" s="8"/>
      <c r="C2" s="9"/>
      <c r="D2" s="9"/>
      <c r="E2" s="9"/>
      <c r="F2" s="9"/>
      <c r="G2" s="9" t="s">
        <v>214</v>
      </c>
      <c r="H2" s="9"/>
    </row>
    <row r="3" spans="2:7" ht="12.75">
      <c r="B3" t="s">
        <v>45</v>
      </c>
      <c r="G3" s="1">
        <v>1</v>
      </c>
    </row>
    <row r="4" spans="2:7" ht="12.75">
      <c r="B4" t="s">
        <v>46</v>
      </c>
      <c r="G4" s="1">
        <v>1</v>
      </c>
    </row>
    <row r="5" spans="2:7" ht="12.75">
      <c r="B5" t="s">
        <v>47</v>
      </c>
      <c r="G5" s="1">
        <v>1</v>
      </c>
    </row>
    <row r="6" spans="2:7" ht="12.75">
      <c r="B6" t="s">
        <v>189</v>
      </c>
      <c r="G6" s="1">
        <v>1</v>
      </c>
    </row>
    <row r="7" spans="2:7" ht="12.75">
      <c r="B7" t="s">
        <v>48</v>
      </c>
      <c r="G7" s="1">
        <v>2</v>
      </c>
    </row>
    <row r="8" spans="2:7" ht="12.75">
      <c r="B8" t="s">
        <v>49</v>
      </c>
      <c r="G8" s="1">
        <v>1</v>
      </c>
    </row>
    <row r="9" spans="2:7" ht="12.75">
      <c r="B9" t="s">
        <v>50</v>
      </c>
      <c r="G9" s="1">
        <v>3</v>
      </c>
    </row>
    <row r="10" spans="2:7" ht="12.75">
      <c r="B10" t="s">
        <v>190</v>
      </c>
      <c r="G10" s="1">
        <v>8</v>
      </c>
    </row>
    <row r="11" spans="2:7" ht="12.75">
      <c r="B11" t="s">
        <v>51</v>
      </c>
      <c r="G11" s="1">
        <v>3</v>
      </c>
    </row>
    <row r="12" spans="2:7" ht="12.75">
      <c r="B12" t="s">
        <v>52</v>
      </c>
      <c r="G12" s="1">
        <v>2</v>
      </c>
    </row>
    <row r="13" spans="2:7" ht="12.75">
      <c r="B13" t="s">
        <v>53</v>
      </c>
      <c r="G13" s="1">
        <v>2</v>
      </c>
    </row>
    <row r="14" spans="2:7" ht="12.75">
      <c r="B14" t="s">
        <v>54</v>
      </c>
      <c r="G14" s="1">
        <v>1</v>
      </c>
    </row>
    <row r="15" spans="2:7" ht="12.75">
      <c r="B15" t="s">
        <v>55</v>
      </c>
      <c r="G15" s="1">
        <v>1</v>
      </c>
    </row>
    <row r="16" spans="2:7" ht="12.75">
      <c r="B16" t="s">
        <v>56</v>
      </c>
      <c r="G16" s="1">
        <v>2</v>
      </c>
    </row>
    <row r="17" spans="2:7" ht="12.75">
      <c r="B17" t="s">
        <v>57</v>
      </c>
      <c r="G17" s="1">
        <v>2</v>
      </c>
    </row>
    <row r="18" spans="2:7" ht="12.75">
      <c r="B18" t="s">
        <v>191</v>
      </c>
      <c r="G18" s="1">
        <v>1</v>
      </c>
    </row>
    <row r="19" spans="2:7" ht="12.75">
      <c r="B19" t="s">
        <v>58</v>
      </c>
      <c r="G19" s="1">
        <v>1</v>
      </c>
    </row>
    <row r="20" spans="2:7" ht="12.75">
      <c r="B20" t="s">
        <v>59</v>
      </c>
      <c r="G20" s="1">
        <v>1</v>
      </c>
    </row>
    <row r="21" spans="2:7" ht="12.75">
      <c r="B21" t="s">
        <v>60</v>
      </c>
      <c r="G21" s="1">
        <v>2</v>
      </c>
    </row>
    <row r="22" spans="2:7" ht="12.75">
      <c r="B22" t="s">
        <v>61</v>
      </c>
      <c r="G22" s="1">
        <v>1</v>
      </c>
    </row>
    <row r="23" spans="2:7" ht="12.75">
      <c r="B23" t="s">
        <v>62</v>
      </c>
      <c r="G23" s="1">
        <v>16</v>
      </c>
    </row>
    <row r="24" spans="2:7" ht="12.75">
      <c r="B24" t="s">
        <v>63</v>
      </c>
      <c r="G24" s="1">
        <v>4</v>
      </c>
    </row>
    <row r="25" spans="2:7" ht="12.75">
      <c r="B25" t="s">
        <v>193</v>
      </c>
      <c r="G25" s="1">
        <v>4</v>
      </c>
    </row>
    <row r="26" spans="2:7" ht="12.75">
      <c r="B26" t="s">
        <v>64</v>
      </c>
      <c r="G26" s="1">
        <v>4</v>
      </c>
    </row>
    <row r="27" spans="2:7" ht="12.75">
      <c r="B27" t="s">
        <v>65</v>
      </c>
      <c r="G27" s="1">
        <v>1</v>
      </c>
    </row>
    <row r="28" spans="2:7" ht="12.75">
      <c r="B28" s="25">
        <v>10</v>
      </c>
      <c r="G28" s="1">
        <v>1</v>
      </c>
    </row>
    <row r="29" spans="2:7" ht="12.75">
      <c r="B29" s="25" t="s">
        <v>144</v>
      </c>
      <c r="G29" s="1">
        <v>1</v>
      </c>
    </row>
    <row r="30" spans="2:7" ht="12.75">
      <c r="B30" s="25" t="s">
        <v>145</v>
      </c>
      <c r="G30" s="1">
        <v>1</v>
      </c>
    </row>
    <row r="31" spans="2:7" ht="12.75">
      <c r="B31" s="25" t="s">
        <v>146</v>
      </c>
      <c r="G31" s="1">
        <v>1</v>
      </c>
    </row>
    <row r="32" spans="2:7" ht="12.75">
      <c r="B32" s="25" t="s">
        <v>192</v>
      </c>
      <c r="G32" s="1">
        <v>1</v>
      </c>
    </row>
    <row r="34" ht="12.75">
      <c r="A34" s="3" t="s">
        <v>66</v>
      </c>
    </row>
    <row r="35" spans="2:7" ht="12.75">
      <c r="B35" t="s">
        <v>67</v>
      </c>
      <c r="G35" s="1">
        <v>1</v>
      </c>
    </row>
    <row r="36" spans="2:7" ht="12.75">
      <c r="B36" t="s">
        <v>68</v>
      </c>
      <c r="G36" s="1">
        <v>1</v>
      </c>
    </row>
    <row r="37" spans="2:7" ht="12.75">
      <c r="B37" t="s">
        <v>69</v>
      </c>
      <c r="G37" s="1">
        <v>1</v>
      </c>
    </row>
    <row r="38" spans="2:7" ht="12.75">
      <c r="B38" t="s">
        <v>70</v>
      </c>
      <c r="G38" s="1">
        <v>1</v>
      </c>
    </row>
    <row r="39" spans="2:7" ht="12.75">
      <c r="B39" t="s">
        <v>71</v>
      </c>
      <c r="G39" s="1">
        <v>1</v>
      </c>
    </row>
    <row r="40" spans="2:7" ht="12.75">
      <c r="B40" t="s">
        <v>72</v>
      </c>
      <c r="G40" s="1">
        <v>1</v>
      </c>
    </row>
    <row r="42" ht="12.75">
      <c r="A42" s="3" t="s">
        <v>73</v>
      </c>
    </row>
    <row r="43" spans="2:7" ht="12.75">
      <c r="B43" t="s">
        <v>74</v>
      </c>
      <c r="G43" s="1">
        <v>1</v>
      </c>
    </row>
    <row r="44" spans="2:7" ht="12.75">
      <c r="B44" t="s">
        <v>75</v>
      </c>
      <c r="G44" s="1">
        <v>1</v>
      </c>
    </row>
    <row r="45" spans="2:7" ht="12.75">
      <c r="B45" t="s">
        <v>57</v>
      </c>
      <c r="G45" s="1">
        <v>2</v>
      </c>
    </row>
    <row r="46" spans="2:7" ht="12.75">
      <c r="B46" t="s">
        <v>56</v>
      </c>
      <c r="G46" s="1">
        <v>2</v>
      </c>
    </row>
    <row r="47" spans="2:7" ht="12.75">
      <c r="B47" t="s">
        <v>76</v>
      </c>
      <c r="G47" s="1">
        <v>2</v>
      </c>
    </row>
    <row r="48" spans="2:7" ht="12.75">
      <c r="B48" t="s">
        <v>77</v>
      </c>
      <c r="G48" s="1">
        <v>1</v>
      </c>
    </row>
    <row r="49" spans="2:7" ht="12.75">
      <c r="B49" t="s">
        <v>78</v>
      </c>
      <c r="G49" s="1">
        <v>1</v>
      </c>
    </row>
    <row r="50" spans="2:7" ht="12.75">
      <c r="B50" t="s">
        <v>79</v>
      </c>
      <c r="G50" s="1">
        <v>6</v>
      </c>
    </row>
    <row r="51" spans="2:7" ht="12.75">
      <c r="B51" t="s">
        <v>147</v>
      </c>
      <c r="G51" s="1">
        <v>1</v>
      </c>
    </row>
    <row r="52" spans="2:7" ht="12.75">
      <c r="B52" t="s">
        <v>148</v>
      </c>
      <c r="G52" s="1">
        <v>6</v>
      </c>
    </row>
    <row r="53" spans="2:7" ht="12.75">
      <c r="B53" t="s">
        <v>80</v>
      </c>
      <c r="G53" s="1">
        <v>1</v>
      </c>
    </row>
    <row r="54" spans="2:7" ht="12.75">
      <c r="B54" t="s">
        <v>81</v>
      </c>
      <c r="G54" s="1">
        <v>1</v>
      </c>
    </row>
    <row r="55" spans="2:7" ht="12.75">
      <c r="B55" t="s">
        <v>82</v>
      </c>
      <c r="G55" s="1">
        <v>1</v>
      </c>
    </row>
  </sheetData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workbookViewId="0" topLeftCell="A79">
      <selection activeCell="L114" sqref="L114"/>
    </sheetView>
  </sheetViews>
  <sheetFormatPr defaultColWidth="9.140625" defaultRowHeight="12.75"/>
  <cols>
    <col min="1" max="2" width="9.140625" style="72" customWidth="1"/>
    <col min="3" max="8" width="9.140625" style="73" customWidth="1"/>
    <col min="9" max="9" width="10.57421875" style="73" bestFit="1" customWidth="1"/>
    <col min="10" max="10" width="1.7109375" style="73" customWidth="1"/>
    <col min="11" max="16384" width="9.140625" style="73" customWidth="1"/>
  </cols>
  <sheetData>
    <row r="1" spans="8:13" ht="12.75">
      <c r="H1" s="74" t="s">
        <v>164</v>
      </c>
      <c r="I1" s="74" t="s">
        <v>29</v>
      </c>
      <c r="J1" s="74"/>
      <c r="L1" s="74" t="s">
        <v>164</v>
      </c>
      <c r="M1" s="74" t="s">
        <v>29</v>
      </c>
    </row>
    <row r="2" spans="1:13" s="76" customFormat="1" ht="12.75">
      <c r="A2" s="75"/>
      <c r="B2" s="75"/>
      <c r="G2" s="76" t="s">
        <v>42</v>
      </c>
      <c r="H2" s="76" t="s">
        <v>163</v>
      </c>
      <c r="I2" s="76" t="s">
        <v>163</v>
      </c>
      <c r="K2" s="76" t="s">
        <v>43</v>
      </c>
      <c r="L2" s="76" t="s">
        <v>163</v>
      </c>
      <c r="M2" s="76" t="s">
        <v>163</v>
      </c>
    </row>
    <row r="3" spans="1:13" s="79" customFormat="1" ht="12.75">
      <c r="A3" s="77" t="s">
        <v>83</v>
      </c>
      <c r="B3" s="78"/>
      <c r="H3" s="79" t="s">
        <v>195</v>
      </c>
      <c r="I3" s="79" t="s">
        <v>195</v>
      </c>
      <c r="L3" s="79" t="s">
        <v>195</v>
      </c>
      <c r="M3" s="79" t="s">
        <v>195</v>
      </c>
    </row>
    <row r="4" spans="1:13" ht="12.75">
      <c r="A4" s="80"/>
      <c r="B4" s="70" t="s">
        <v>194</v>
      </c>
      <c r="C4" s="71"/>
      <c r="D4" s="71"/>
      <c r="E4" s="71"/>
      <c r="F4" s="71"/>
      <c r="G4" s="69">
        <v>4</v>
      </c>
      <c r="H4" s="85">
        <v>1.4</v>
      </c>
      <c r="I4" s="85">
        <f>G4*H4</f>
        <v>5.6</v>
      </c>
      <c r="J4" s="69"/>
      <c r="K4" s="69">
        <v>4</v>
      </c>
      <c r="L4" s="85">
        <v>1.4</v>
      </c>
      <c r="M4" s="85">
        <f>K4*L4</f>
        <v>5.6</v>
      </c>
    </row>
    <row r="5" spans="1:13" ht="12.75">
      <c r="A5" s="80"/>
      <c r="B5" s="70" t="s">
        <v>196</v>
      </c>
      <c r="C5" s="71"/>
      <c r="D5" s="71"/>
      <c r="E5" s="71"/>
      <c r="F5" s="71"/>
      <c r="G5" s="69">
        <v>1</v>
      </c>
      <c r="H5" s="85">
        <v>3.8</v>
      </c>
      <c r="I5" s="85">
        <f aca="true" t="shared" si="0" ref="I5:I15">G5*H5</f>
        <v>3.8</v>
      </c>
      <c r="J5" s="69"/>
      <c r="K5" s="69">
        <v>1</v>
      </c>
      <c r="L5" s="85">
        <v>3.8</v>
      </c>
      <c r="M5" s="85">
        <f aca="true" t="shared" si="1" ref="M5:M15">K5*L5</f>
        <v>3.8</v>
      </c>
    </row>
    <row r="6" spans="1:13" ht="12.75">
      <c r="A6" s="80"/>
      <c r="B6" s="70" t="s">
        <v>197</v>
      </c>
      <c r="C6" s="71"/>
      <c r="D6" s="71"/>
      <c r="E6" s="71"/>
      <c r="F6" s="71"/>
      <c r="G6" s="69">
        <v>1</v>
      </c>
      <c r="H6" s="85">
        <v>1</v>
      </c>
      <c r="I6" s="85">
        <f t="shared" si="0"/>
        <v>1</v>
      </c>
      <c r="J6" s="69"/>
      <c r="K6" s="69">
        <v>1</v>
      </c>
      <c r="L6" s="85">
        <v>1</v>
      </c>
      <c r="M6" s="85">
        <f t="shared" si="1"/>
        <v>1</v>
      </c>
    </row>
    <row r="7" spans="1:13" ht="12.75">
      <c r="A7" s="80"/>
      <c r="B7" s="70" t="s">
        <v>167</v>
      </c>
      <c r="C7" s="71"/>
      <c r="D7" s="71"/>
      <c r="E7" s="71"/>
      <c r="F7" s="71"/>
      <c r="G7" s="69">
        <v>1</v>
      </c>
      <c r="H7" s="85">
        <v>3</v>
      </c>
      <c r="I7" s="85">
        <f t="shared" si="0"/>
        <v>3</v>
      </c>
      <c r="J7" s="69"/>
      <c r="K7" s="69"/>
      <c r="L7" s="85"/>
      <c r="M7" s="85">
        <f t="shared" si="1"/>
        <v>0</v>
      </c>
    </row>
    <row r="8" spans="2:13" ht="12.75">
      <c r="B8" s="70" t="s">
        <v>226</v>
      </c>
      <c r="C8" s="71"/>
      <c r="D8" s="71"/>
      <c r="E8" s="71"/>
      <c r="F8" s="71"/>
      <c r="G8" s="69">
        <v>1</v>
      </c>
      <c r="H8" s="85">
        <v>10.4</v>
      </c>
      <c r="I8" s="85">
        <f t="shared" si="0"/>
        <v>10.4</v>
      </c>
      <c r="J8" s="69"/>
      <c r="K8" s="69"/>
      <c r="L8" s="85"/>
      <c r="M8" s="85">
        <f t="shared" si="1"/>
        <v>0</v>
      </c>
    </row>
    <row r="9" spans="2:13" ht="12.75">
      <c r="B9" s="70" t="s">
        <v>168</v>
      </c>
      <c r="C9" s="71"/>
      <c r="D9" s="71"/>
      <c r="E9" s="71"/>
      <c r="F9" s="71"/>
      <c r="G9" s="69"/>
      <c r="H9" s="85"/>
      <c r="I9" s="85">
        <f t="shared" si="0"/>
        <v>0</v>
      </c>
      <c r="J9" s="69"/>
      <c r="K9" s="69">
        <v>1</v>
      </c>
      <c r="L9" s="85">
        <v>3.8</v>
      </c>
      <c r="M9" s="85">
        <f t="shared" si="1"/>
        <v>3.8</v>
      </c>
    </row>
    <row r="10" spans="2:13" ht="12.75">
      <c r="B10" s="70" t="s">
        <v>84</v>
      </c>
      <c r="C10" s="71"/>
      <c r="D10" s="71"/>
      <c r="E10" s="71"/>
      <c r="F10" s="71"/>
      <c r="G10" s="69">
        <v>1</v>
      </c>
      <c r="H10" s="85">
        <v>1</v>
      </c>
      <c r="I10" s="85">
        <f t="shared" si="0"/>
        <v>1</v>
      </c>
      <c r="J10" s="69"/>
      <c r="K10" s="69"/>
      <c r="L10" s="85"/>
      <c r="M10" s="85">
        <f t="shared" si="1"/>
        <v>0</v>
      </c>
    </row>
    <row r="11" spans="8:13" ht="12.75">
      <c r="H11" s="83"/>
      <c r="I11" s="86"/>
      <c r="L11" s="83"/>
      <c r="M11" s="86"/>
    </row>
    <row r="12" spans="1:14" ht="12.75">
      <c r="A12" s="77" t="s">
        <v>221</v>
      </c>
      <c r="H12" s="83"/>
      <c r="I12" s="87"/>
      <c r="L12" s="83"/>
      <c r="M12" s="87"/>
      <c r="N12" s="84"/>
    </row>
    <row r="13" spans="2:13" ht="12.75">
      <c r="B13" s="70" t="s">
        <v>85</v>
      </c>
      <c r="C13" s="71"/>
      <c r="D13" s="71"/>
      <c r="E13" s="71"/>
      <c r="F13" s="71"/>
      <c r="G13" s="69">
        <v>1</v>
      </c>
      <c r="H13" s="85">
        <v>0.25</v>
      </c>
      <c r="I13" s="85">
        <f t="shared" si="0"/>
        <v>0.25</v>
      </c>
      <c r="J13" s="69"/>
      <c r="K13" s="69">
        <v>1</v>
      </c>
      <c r="L13" s="85">
        <v>0.25</v>
      </c>
      <c r="M13" s="85">
        <f t="shared" si="1"/>
        <v>0.25</v>
      </c>
    </row>
    <row r="14" spans="2:13" ht="12.75">
      <c r="B14" s="70" t="s">
        <v>86</v>
      </c>
      <c r="C14" s="71"/>
      <c r="D14" s="71"/>
      <c r="E14" s="71"/>
      <c r="F14" s="71"/>
      <c r="G14" s="69">
        <v>1</v>
      </c>
      <c r="H14" s="85">
        <v>0.25</v>
      </c>
      <c r="I14" s="85">
        <f t="shared" si="0"/>
        <v>0.25</v>
      </c>
      <c r="J14" s="69"/>
      <c r="K14" s="69">
        <v>1</v>
      </c>
      <c r="L14" s="85">
        <v>0.25</v>
      </c>
      <c r="M14" s="85">
        <f t="shared" si="1"/>
        <v>0.25</v>
      </c>
    </row>
    <row r="15" spans="2:13" ht="12.75">
      <c r="B15" s="70" t="s">
        <v>87</v>
      </c>
      <c r="C15" s="71"/>
      <c r="D15" s="71"/>
      <c r="E15" s="71"/>
      <c r="F15" s="71"/>
      <c r="G15" s="69">
        <v>1</v>
      </c>
      <c r="H15" s="85">
        <v>0.8</v>
      </c>
      <c r="I15" s="85">
        <f t="shared" si="0"/>
        <v>0.8</v>
      </c>
      <c r="J15" s="69"/>
      <c r="K15" s="69"/>
      <c r="L15" s="85"/>
      <c r="M15" s="85">
        <f t="shared" si="1"/>
        <v>0</v>
      </c>
    </row>
    <row r="16" spans="8:13" ht="12.75">
      <c r="H16" s="83"/>
      <c r="I16" s="83"/>
      <c r="L16" s="83"/>
      <c r="M16" s="83"/>
    </row>
    <row r="17" spans="1:13" ht="12.75">
      <c r="A17" s="81" t="s">
        <v>88</v>
      </c>
      <c r="H17" s="83"/>
      <c r="I17" s="83"/>
      <c r="L17" s="83"/>
      <c r="M17" s="83"/>
    </row>
    <row r="18" spans="2:13" ht="12.75">
      <c r="B18" s="70" t="s">
        <v>224</v>
      </c>
      <c r="C18" s="71"/>
      <c r="D18" s="71"/>
      <c r="E18" s="71"/>
      <c r="F18" s="71"/>
      <c r="G18" s="69">
        <v>1</v>
      </c>
      <c r="H18" s="85">
        <v>9.6</v>
      </c>
      <c r="I18" s="85">
        <f>G18*H18</f>
        <v>9.6</v>
      </c>
      <c r="J18" s="69"/>
      <c r="K18" s="69"/>
      <c r="L18" s="85"/>
      <c r="M18" s="85">
        <f>K18*L18</f>
        <v>0</v>
      </c>
    </row>
    <row r="19" spans="2:13" ht="12.75">
      <c r="B19" s="70" t="s">
        <v>225</v>
      </c>
      <c r="C19" s="71"/>
      <c r="D19" s="71"/>
      <c r="E19" s="71"/>
      <c r="F19" s="71"/>
      <c r="G19" s="69"/>
      <c r="H19" s="85"/>
      <c r="I19" s="85">
        <f>G19*H19</f>
        <v>0</v>
      </c>
      <c r="J19" s="69"/>
      <c r="K19" s="69">
        <v>1</v>
      </c>
      <c r="L19" s="85">
        <v>5</v>
      </c>
      <c r="M19" s="85">
        <f>K19*L19</f>
        <v>5</v>
      </c>
    </row>
    <row r="20" spans="2:13" ht="12.75">
      <c r="B20" s="70" t="s">
        <v>149</v>
      </c>
      <c r="C20" s="71"/>
      <c r="D20" s="71"/>
      <c r="E20" s="71"/>
      <c r="F20" s="71"/>
      <c r="G20" s="69">
        <v>4</v>
      </c>
      <c r="H20" s="85">
        <v>0.5</v>
      </c>
      <c r="I20" s="85">
        <f>G20*H20</f>
        <v>2</v>
      </c>
      <c r="J20" s="69"/>
      <c r="K20" s="69">
        <v>2</v>
      </c>
      <c r="L20" s="85">
        <v>0.5</v>
      </c>
      <c r="M20" s="85">
        <f>K20*L20</f>
        <v>1</v>
      </c>
    </row>
    <row r="21" spans="8:13" ht="12.75">
      <c r="H21" s="83"/>
      <c r="I21" s="83"/>
      <c r="L21" s="83"/>
      <c r="M21" s="83"/>
    </row>
    <row r="22" spans="1:13" ht="12.75">
      <c r="A22" s="81" t="s">
        <v>89</v>
      </c>
      <c r="H22" s="83"/>
      <c r="I22" s="83"/>
      <c r="L22" s="83"/>
      <c r="M22" s="83"/>
    </row>
    <row r="23" spans="2:13" ht="12.75">
      <c r="B23" s="70" t="s">
        <v>90</v>
      </c>
      <c r="C23" s="71"/>
      <c r="D23" s="71"/>
      <c r="E23" s="71"/>
      <c r="F23" s="71"/>
      <c r="G23" s="69">
        <v>1</v>
      </c>
      <c r="H23" s="85">
        <v>1.6</v>
      </c>
      <c r="I23" s="85">
        <f>G23*H23</f>
        <v>1.6</v>
      </c>
      <c r="J23" s="69"/>
      <c r="K23" s="69"/>
      <c r="L23" s="85"/>
      <c r="M23" s="85">
        <f>K23*L23</f>
        <v>0</v>
      </c>
    </row>
    <row r="24" spans="2:13" ht="12.75">
      <c r="B24" s="70" t="s">
        <v>91</v>
      </c>
      <c r="C24" s="71"/>
      <c r="D24" s="71"/>
      <c r="E24" s="71"/>
      <c r="F24" s="71"/>
      <c r="G24" s="69">
        <v>1</v>
      </c>
      <c r="H24" s="85">
        <v>1.8</v>
      </c>
      <c r="I24" s="85">
        <f>G24*H24</f>
        <v>1.8</v>
      </c>
      <c r="J24" s="69"/>
      <c r="K24" s="69"/>
      <c r="L24" s="85"/>
      <c r="M24" s="85">
        <f>K24*L24</f>
        <v>0</v>
      </c>
    </row>
    <row r="25" spans="2:13" ht="12.75">
      <c r="B25" s="70" t="s">
        <v>92</v>
      </c>
      <c r="C25" s="71"/>
      <c r="D25" s="71"/>
      <c r="E25" s="71"/>
      <c r="F25" s="71"/>
      <c r="G25" s="69">
        <v>2</v>
      </c>
      <c r="H25" s="85">
        <v>0.2</v>
      </c>
      <c r="I25" s="85">
        <f>G25*H25</f>
        <v>0.4</v>
      </c>
      <c r="J25" s="69"/>
      <c r="K25" s="69"/>
      <c r="L25" s="85"/>
      <c r="M25" s="85">
        <f>K25*L25</f>
        <v>0</v>
      </c>
    </row>
    <row r="26" spans="2:13" ht="12.75">
      <c r="B26" s="70" t="s">
        <v>93</v>
      </c>
      <c r="C26" s="71"/>
      <c r="D26" s="71"/>
      <c r="E26" s="71"/>
      <c r="F26" s="71"/>
      <c r="G26" s="69">
        <v>1</v>
      </c>
      <c r="H26" s="85">
        <v>1.8</v>
      </c>
      <c r="I26" s="85">
        <f>G26*H26</f>
        <v>1.8</v>
      </c>
      <c r="J26" s="69"/>
      <c r="K26" s="69"/>
      <c r="L26" s="85"/>
      <c r="M26" s="85">
        <f>K26*L26</f>
        <v>0</v>
      </c>
    </row>
    <row r="27" spans="2:13" ht="12.75">
      <c r="B27" s="70" t="s">
        <v>94</v>
      </c>
      <c r="C27" s="71"/>
      <c r="D27" s="71"/>
      <c r="E27" s="71"/>
      <c r="F27" s="71"/>
      <c r="G27" s="69">
        <v>1</v>
      </c>
      <c r="H27" s="85">
        <v>0.1</v>
      </c>
      <c r="I27" s="85">
        <f>G27*H27</f>
        <v>0.1</v>
      </c>
      <c r="J27" s="69"/>
      <c r="K27" s="69"/>
      <c r="L27" s="85"/>
      <c r="M27" s="85">
        <f>K27*L27</f>
        <v>0</v>
      </c>
    </row>
    <row r="28" spans="8:13" ht="12.75">
      <c r="H28" s="83"/>
      <c r="I28" s="83"/>
      <c r="L28" s="83"/>
      <c r="M28" s="83"/>
    </row>
    <row r="29" spans="1:13" ht="12.75">
      <c r="A29" s="81" t="s">
        <v>95</v>
      </c>
      <c r="H29" s="83"/>
      <c r="I29" s="83"/>
      <c r="L29" s="83"/>
      <c r="M29" s="83"/>
    </row>
    <row r="30" spans="2:13" ht="12.75">
      <c r="B30" s="70" t="s">
        <v>150</v>
      </c>
      <c r="C30" s="71"/>
      <c r="D30" s="71"/>
      <c r="E30" s="71"/>
      <c r="F30" s="71"/>
      <c r="G30" s="69">
        <v>1</v>
      </c>
      <c r="H30" s="85">
        <v>44</v>
      </c>
      <c r="I30" s="85">
        <f>G30*H30</f>
        <v>44</v>
      </c>
      <c r="J30" s="69"/>
      <c r="K30" s="69"/>
      <c r="L30" s="85"/>
      <c r="M30" s="85">
        <f>K30*L30</f>
        <v>0</v>
      </c>
    </row>
    <row r="31" spans="2:13" ht="12.75">
      <c r="B31" s="70" t="s">
        <v>151</v>
      </c>
      <c r="C31" s="71"/>
      <c r="D31" s="71"/>
      <c r="E31" s="71"/>
      <c r="F31" s="71"/>
      <c r="G31" s="69"/>
      <c r="H31" s="85"/>
      <c r="I31" s="85">
        <f aca="true" t="shared" si="2" ref="I31:I38">G31*H31</f>
        <v>0</v>
      </c>
      <c r="J31" s="69"/>
      <c r="K31" s="69">
        <v>1</v>
      </c>
      <c r="L31" s="85">
        <v>22.2</v>
      </c>
      <c r="M31" s="85">
        <f aca="true" t="shared" si="3" ref="M31:M38">K31*L31</f>
        <v>22.2</v>
      </c>
    </row>
    <row r="32" spans="2:13" ht="12.75">
      <c r="B32" s="70" t="s">
        <v>96</v>
      </c>
      <c r="C32" s="71"/>
      <c r="D32" s="71"/>
      <c r="E32" s="71"/>
      <c r="F32" s="71"/>
      <c r="G32" s="69">
        <v>1</v>
      </c>
      <c r="H32" s="85">
        <v>12.3</v>
      </c>
      <c r="I32" s="85">
        <f t="shared" si="2"/>
        <v>12.3</v>
      </c>
      <c r="J32" s="69"/>
      <c r="K32" s="69">
        <v>1</v>
      </c>
      <c r="L32" s="85">
        <v>12.3</v>
      </c>
      <c r="M32" s="85">
        <f t="shared" si="3"/>
        <v>12.3</v>
      </c>
    </row>
    <row r="33" spans="2:13" ht="12.75">
      <c r="B33" s="70" t="s">
        <v>198</v>
      </c>
      <c r="C33" s="71"/>
      <c r="D33" s="71"/>
      <c r="E33" s="71"/>
      <c r="F33" s="71"/>
      <c r="G33" s="69">
        <v>1</v>
      </c>
      <c r="H33" s="85">
        <v>24.8</v>
      </c>
      <c r="I33" s="85">
        <f t="shared" si="2"/>
        <v>24.8</v>
      </c>
      <c r="J33" s="69"/>
      <c r="K33" s="69">
        <v>1</v>
      </c>
      <c r="L33" s="85">
        <v>24.8</v>
      </c>
      <c r="M33" s="85">
        <f t="shared" si="3"/>
        <v>24.8</v>
      </c>
    </row>
    <row r="34" spans="2:13" ht="12.75">
      <c r="B34" s="70" t="s">
        <v>97</v>
      </c>
      <c r="C34" s="71"/>
      <c r="D34" s="71"/>
      <c r="E34" s="71"/>
      <c r="F34" s="71"/>
      <c r="G34" s="69">
        <v>1</v>
      </c>
      <c r="H34" s="85">
        <v>15</v>
      </c>
      <c r="I34" s="85">
        <f t="shared" si="2"/>
        <v>15</v>
      </c>
      <c r="J34" s="69"/>
      <c r="K34" s="69">
        <v>1</v>
      </c>
      <c r="L34" s="85">
        <v>15</v>
      </c>
      <c r="M34" s="85">
        <f t="shared" si="3"/>
        <v>15</v>
      </c>
    </row>
    <row r="35" spans="2:13" ht="12.75">
      <c r="B35" s="70" t="s">
        <v>98</v>
      </c>
      <c r="C35" s="71"/>
      <c r="D35" s="71"/>
      <c r="E35" s="71"/>
      <c r="F35" s="71"/>
      <c r="G35" s="69">
        <v>1</v>
      </c>
      <c r="H35" s="85">
        <v>10.4</v>
      </c>
      <c r="I35" s="85">
        <f t="shared" si="2"/>
        <v>10.4</v>
      </c>
      <c r="J35" s="69"/>
      <c r="K35" s="69">
        <v>1</v>
      </c>
      <c r="L35" s="85">
        <v>10.4</v>
      </c>
      <c r="M35" s="85">
        <f t="shared" si="3"/>
        <v>10.4</v>
      </c>
    </row>
    <row r="36" spans="2:13" ht="12.75">
      <c r="B36" s="70" t="s">
        <v>99</v>
      </c>
      <c r="C36" s="71"/>
      <c r="D36" s="71"/>
      <c r="E36" s="71"/>
      <c r="F36" s="71"/>
      <c r="G36" s="69">
        <v>1</v>
      </c>
      <c r="H36" s="85">
        <v>3.6</v>
      </c>
      <c r="I36" s="85">
        <f t="shared" si="2"/>
        <v>3.6</v>
      </c>
      <c r="J36" s="69"/>
      <c r="K36" s="69"/>
      <c r="L36" s="85"/>
      <c r="M36" s="85">
        <f t="shared" si="3"/>
        <v>0</v>
      </c>
    </row>
    <row r="37" spans="2:13" ht="12.75">
      <c r="B37" s="70" t="s">
        <v>199</v>
      </c>
      <c r="C37" s="71"/>
      <c r="D37" s="71"/>
      <c r="E37" s="71"/>
      <c r="F37" s="71"/>
      <c r="G37" s="69">
        <v>1</v>
      </c>
      <c r="H37" s="85">
        <v>1.2</v>
      </c>
      <c r="I37" s="85">
        <f t="shared" si="2"/>
        <v>1.2</v>
      </c>
      <c r="J37" s="69"/>
      <c r="K37" s="69">
        <v>1</v>
      </c>
      <c r="L37" s="85">
        <v>1.2</v>
      </c>
      <c r="M37" s="85">
        <f t="shared" si="3"/>
        <v>1.2</v>
      </c>
    </row>
    <row r="38" spans="2:13" ht="12.75">
      <c r="B38" s="70" t="s">
        <v>100</v>
      </c>
      <c r="C38" s="71"/>
      <c r="D38" s="71"/>
      <c r="E38" s="71"/>
      <c r="F38" s="71"/>
      <c r="G38" s="69">
        <v>1</v>
      </c>
      <c r="H38" s="85">
        <v>1.6</v>
      </c>
      <c r="I38" s="85">
        <f t="shared" si="2"/>
        <v>1.6</v>
      </c>
      <c r="J38" s="69"/>
      <c r="K38" s="69">
        <v>1</v>
      </c>
      <c r="L38" s="85">
        <v>1.6</v>
      </c>
      <c r="M38" s="85">
        <f t="shared" si="3"/>
        <v>1.6</v>
      </c>
    </row>
    <row r="39" spans="8:13" ht="12.75">
      <c r="H39" s="83"/>
      <c r="I39" s="83"/>
      <c r="L39" s="83"/>
      <c r="M39" s="83"/>
    </row>
    <row r="40" spans="1:13" ht="12.75">
      <c r="A40" s="81" t="s">
        <v>101</v>
      </c>
      <c r="H40" s="83"/>
      <c r="I40" s="83"/>
      <c r="L40" s="83"/>
      <c r="M40" s="83"/>
    </row>
    <row r="41" spans="2:13" ht="12.75">
      <c r="B41" s="70" t="s">
        <v>102</v>
      </c>
      <c r="C41" s="71"/>
      <c r="D41" s="71"/>
      <c r="E41" s="71"/>
      <c r="F41" s="71"/>
      <c r="G41" s="69">
        <v>1</v>
      </c>
      <c r="H41" s="85">
        <v>61</v>
      </c>
      <c r="I41" s="85">
        <f>G41*H41</f>
        <v>61</v>
      </c>
      <c r="J41" s="69"/>
      <c r="K41" s="69">
        <v>1</v>
      </c>
      <c r="L41" s="85">
        <v>61</v>
      </c>
      <c r="M41" s="85">
        <f>K41*L41</f>
        <v>61</v>
      </c>
    </row>
    <row r="42" spans="2:13" ht="12.75">
      <c r="B42" s="70" t="s">
        <v>103</v>
      </c>
      <c r="C42" s="71"/>
      <c r="D42" s="71"/>
      <c r="E42" s="71"/>
      <c r="F42" s="71"/>
      <c r="G42" s="69">
        <v>1</v>
      </c>
      <c r="H42" s="85">
        <v>5.6</v>
      </c>
      <c r="I42" s="85">
        <f>G42*H42</f>
        <v>5.6</v>
      </c>
      <c r="J42" s="69"/>
      <c r="K42" s="69">
        <v>1</v>
      </c>
      <c r="L42" s="85">
        <v>5.6</v>
      </c>
      <c r="M42" s="85">
        <f>K42*L42</f>
        <v>5.6</v>
      </c>
    </row>
    <row r="43" spans="2:13" ht="12.75">
      <c r="B43" s="70" t="s">
        <v>104</v>
      </c>
      <c r="C43" s="71"/>
      <c r="D43" s="71"/>
      <c r="E43" s="71"/>
      <c r="F43" s="71"/>
      <c r="G43" s="69">
        <v>2</v>
      </c>
      <c r="H43" s="85">
        <v>9.5</v>
      </c>
      <c r="I43" s="85">
        <f>G43*H43</f>
        <v>19</v>
      </c>
      <c r="J43" s="69"/>
      <c r="K43" s="69">
        <v>2</v>
      </c>
      <c r="L43" s="85">
        <v>9.3</v>
      </c>
      <c r="M43" s="85">
        <f>K43*L43</f>
        <v>18.6</v>
      </c>
    </row>
    <row r="44" spans="2:13" ht="12.75">
      <c r="B44" s="70" t="s">
        <v>200</v>
      </c>
      <c r="C44" s="71"/>
      <c r="D44" s="71"/>
      <c r="E44" s="71"/>
      <c r="F44" s="71"/>
      <c r="G44" s="69">
        <v>1</v>
      </c>
      <c r="H44" s="85">
        <v>3.2</v>
      </c>
      <c r="I44" s="85">
        <f>G44*H44</f>
        <v>3.2</v>
      </c>
      <c r="J44" s="69"/>
      <c r="K44" s="69">
        <v>1</v>
      </c>
      <c r="L44" s="85">
        <v>3.2</v>
      </c>
      <c r="M44" s="85">
        <f>K44*L44</f>
        <v>3.2</v>
      </c>
    </row>
    <row r="45" spans="8:13" ht="12.75">
      <c r="H45" s="83"/>
      <c r="I45" s="83"/>
      <c r="L45" s="83"/>
      <c r="M45" s="83"/>
    </row>
    <row r="46" spans="1:13" ht="12.75">
      <c r="A46" s="81" t="s">
        <v>126</v>
      </c>
      <c r="H46" s="83"/>
      <c r="I46" s="83"/>
      <c r="L46" s="83"/>
      <c r="M46" s="83"/>
    </row>
    <row r="47" spans="2:13" ht="12.75">
      <c r="B47" s="70" t="s">
        <v>127</v>
      </c>
      <c r="C47" s="71"/>
      <c r="D47" s="71"/>
      <c r="E47" s="71"/>
      <c r="F47" s="71"/>
      <c r="G47" s="69">
        <v>1</v>
      </c>
      <c r="H47" s="85">
        <v>0.2</v>
      </c>
      <c r="I47" s="85">
        <f>G47*H47</f>
        <v>0.2</v>
      </c>
      <c r="J47" s="69"/>
      <c r="K47" s="69">
        <v>1</v>
      </c>
      <c r="L47" s="85">
        <v>0.2</v>
      </c>
      <c r="M47" s="85">
        <f>K47*L47</f>
        <v>0.2</v>
      </c>
    </row>
    <row r="48" spans="2:13" ht="12.75">
      <c r="B48" s="70" t="s">
        <v>128</v>
      </c>
      <c r="C48" s="71"/>
      <c r="D48" s="71"/>
      <c r="E48" s="71"/>
      <c r="F48" s="71"/>
      <c r="G48" s="69">
        <v>1</v>
      </c>
      <c r="H48" s="85">
        <v>0.2</v>
      </c>
      <c r="I48" s="85">
        <f aca="true" t="shared" si="4" ref="I48:I53">G48*H48</f>
        <v>0.2</v>
      </c>
      <c r="J48" s="69"/>
      <c r="K48" s="69">
        <v>1</v>
      </c>
      <c r="L48" s="85">
        <v>1</v>
      </c>
      <c r="M48" s="85">
        <f aca="true" t="shared" si="5" ref="M48:M53">K48*L48</f>
        <v>1</v>
      </c>
    </row>
    <row r="49" spans="2:13" ht="12.75">
      <c r="B49" s="70" t="s">
        <v>129</v>
      </c>
      <c r="C49" s="71"/>
      <c r="D49" s="71"/>
      <c r="E49" s="71"/>
      <c r="F49" s="71"/>
      <c r="G49" s="69"/>
      <c r="H49" s="85"/>
      <c r="I49" s="85">
        <f t="shared" si="4"/>
        <v>0</v>
      </c>
      <c r="J49" s="69"/>
      <c r="K49" s="69">
        <v>1</v>
      </c>
      <c r="L49" s="85">
        <v>0.8</v>
      </c>
      <c r="M49" s="85">
        <f t="shared" si="5"/>
        <v>0.8</v>
      </c>
    </row>
    <row r="50" spans="2:13" ht="12.75">
      <c r="B50" s="70" t="s">
        <v>130</v>
      </c>
      <c r="C50" s="71"/>
      <c r="D50" s="71"/>
      <c r="E50" s="71"/>
      <c r="F50" s="71"/>
      <c r="G50" s="69">
        <v>1</v>
      </c>
      <c r="H50" s="85">
        <v>0.2</v>
      </c>
      <c r="I50" s="85">
        <f t="shared" si="4"/>
        <v>0.2</v>
      </c>
      <c r="J50" s="69"/>
      <c r="K50" s="69"/>
      <c r="L50" s="85"/>
      <c r="M50" s="85">
        <f t="shared" si="5"/>
        <v>0</v>
      </c>
    </row>
    <row r="51" spans="2:13" ht="12.75">
      <c r="B51" s="70" t="s">
        <v>131</v>
      </c>
      <c r="C51" s="71"/>
      <c r="D51" s="71"/>
      <c r="E51" s="71"/>
      <c r="F51" s="71"/>
      <c r="G51" s="69"/>
      <c r="H51" s="85"/>
      <c r="I51" s="85">
        <f t="shared" si="4"/>
        <v>0</v>
      </c>
      <c r="J51" s="69"/>
      <c r="K51" s="69">
        <v>1</v>
      </c>
      <c r="L51" s="85">
        <v>1</v>
      </c>
      <c r="M51" s="85">
        <f t="shared" si="5"/>
        <v>1</v>
      </c>
    </row>
    <row r="52" spans="2:13" ht="12.75">
      <c r="B52" s="70" t="s">
        <v>132</v>
      </c>
      <c r="C52" s="71"/>
      <c r="D52" s="71"/>
      <c r="E52" s="71"/>
      <c r="F52" s="71"/>
      <c r="G52" s="69"/>
      <c r="H52" s="85"/>
      <c r="I52" s="85">
        <f t="shared" si="4"/>
        <v>0</v>
      </c>
      <c r="J52" s="69"/>
      <c r="K52" s="69">
        <v>1</v>
      </c>
      <c r="L52" s="85">
        <v>0.2</v>
      </c>
      <c r="M52" s="85">
        <f t="shared" si="5"/>
        <v>0.2</v>
      </c>
    </row>
    <row r="53" spans="2:13" ht="12.75">
      <c r="B53" s="70" t="s">
        <v>133</v>
      </c>
      <c r="C53" s="71"/>
      <c r="D53" s="71"/>
      <c r="E53" s="71"/>
      <c r="F53" s="71"/>
      <c r="G53" s="69">
        <v>1</v>
      </c>
      <c r="H53" s="85">
        <v>0.2</v>
      </c>
      <c r="I53" s="85">
        <f t="shared" si="4"/>
        <v>0.2</v>
      </c>
      <c r="J53" s="69"/>
      <c r="K53" s="69">
        <v>1</v>
      </c>
      <c r="L53" s="85">
        <v>0.2</v>
      </c>
      <c r="M53" s="85">
        <f t="shared" si="5"/>
        <v>0.2</v>
      </c>
    </row>
    <row r="54" spans="8:13" ht="12.75">
      <c r="H54" s="83"/>
      <c r="I54" s="83"/>
      <c r="L54" s="83"/>
      <c r="M54" s="83"/>
    </row>
    <row r="55" spans="1:13" ht="12.75">
      <c r="A55" s="81" t="s">
        <v>105</v>
      </c>
      <c r="H55" s="83"/>
      <c r="I55" s="83"/>
      <c r="L55" s="83"/>
      <c r="M55" s="83"/>
    </row>
    <row r="56" spans="1:13" ht="12.75">
      <c r="A56" s="80"/>
      <c r="B56" s="82" t="s">
        <v>201</v>
      </c>
      <c r="C56" s="71"/>
      <c r="D56" s="71"/>
      <c r="E56" s="71"/>
      <c r="F56" s="71"/>
      <c r="G56" s="69">
        <v>1</v>
      </c>
      <c r="H56" s="85">
        <v>15.4</v>
      </c>
      <c r="I56" s="85">
        <f>G56*H56</f>
        <v>15.4</v>
      </c>
      <c r="J56" s="69"/>
      <c r="K56" s="69">
        <v>1</v>
      </c>
      <c r="L56" s="85">
        <v>14.8</v>
      </c>
      <c r="M56" s="85">
        <f>K56*L56</f>
        <v>14.8</v>
      </c>
    </row>
    <row r="57" spans="1:13" ht="12.75">
      <c r="A57" s="80"/>
      <c r="B57" s="82" t="s">
        <v>216</v>
      </c>
      <c r="C57" s="71"/>
      <c r="D57" s="71"/>
      <c r="E57" s="71"/>
      <c r="F57" s="71"/>
      <c r="G57" s="69">
        <v>1</v>
      </c>
      <c r="H57" s="85">
        <v>1.4</v>
      </c>
      <c r="I57" s="85">
        <f>G57*H57</f>
        <v>1.4</v>
      </c>
      <c r="J57" s="69"/>
      <c r="K57" s="69">
        <v>1</v>
      </c>
      <c r="L57" s="85">
        <v>1.4</v>
      </c>
      <c r="M57" s="85">
        <f>K57*L57</f>
        <v>1.4</v>
      </c>
    </row>
    <row r="58" spans="1:13" ht="12.75">
      <c r="A58" s="80"/>
      <c r="B58" s="82" t="s">
        <v>202</v>
      </c>
      <c r="C58" s="71"/>
      <c r="D58" s="71"/>
      <c r="E58" s="71"/>
      <c r="F58" s="71"/>
      <c r="G58" s="69">
        <v>1</v>
      </c>
      <c r="H58" s="85">
        <v>0.4</v>
      </c>
      <c r="I58" s="85">
        <f>G58*H58</f>
        <v>0.4</v>
      </c>
      <c r="J58" s="69"/>
      <c r="K58" s="69">
        <v>1</v>
      </c>
      <c r="L58" s="85">
        <v>0.4</v>
      </c>
      <c r="M58" s="85">
        <f>K58*L58</f>
        <v>0.4</v>
      </c>
    </row>
    <row r="59" spans="1:13" ht="12.75">
      <c r="A59" s="80"/>
      <c r="B59" s="82" t="s">
        <v>215</v>
      </c>
      <c r="C59" s="71"/>
      <c r="D59" s="71"/>
      <c r="E59" s="71"/>
      <c r="F59" s="71"/>
      <c r="G59" s="69">
        <v>1</v>
      </c>
      <c r="H59" s="85">
        <v>2.4</v>
      </c>
      <c r="I59" s="85">
        <f>G59*H59</f>
        <v>2.4</v>
      </c>
      <c r="J59" s="69"/>
      <c r="K59" s="69">
        <v>1</v>
      </c>
      <c r="L59" s="85">
        <v>0.8</v>
      </c>
      <c r="M59" s="85">
        <f>K59*L59</f>
        <v>0.8</v>
      </c>
    </row>
    <row r="60" spans="1:13" ht="12.75">
      <c r="A60" s="80"/>
      <c r="B60" s="82" t="s">
        <v>106</v>
      </c>
      <c r="C60" s="71"/>
      <c r="D60" s="71"/>
      <c r="E60" s="71"/>
      <c r="F60" s="71"/>
      <c r="G60" s="69">
        <v>1</v>
      </c>
      <c r="H60" s="85">
        <v>0.2</v>
      </c>
      <c r="I60" s="85">
        <f aca="true" t="shared" si="6" ref="I60:I77">G60*H60</f>
        <v>0.2</v>
      </c>
      <c r="J60" s="69"/>
      <c r="K60" s="69">
        <v>1</v>
      </c>
      <c r="L60" s="85">
        <v>0.2</v>
      </c>
      <c r="M60" s="85">
        <f aca="true" t="shared" si="7" ref="M60:M77">K60*L60</f>
        <v>0.2</v>
      </c>
    </row>
    <row r="61" spans="1:13" ht="12.75">
      <c r="A61" s="80"/>
      <c r="B61" s="82" t="s">
        <v>107</v>
      </c>
      <c r="C61" s="71"/>
      <c r="D61" s="71"/>
      <c r="E61" s="71"/>
      <c r="F61" s="71"/>
      <c r="G61" s="69">
        <v>1</v>
      </c>
      <c r="H61" s="85">
        <v>2</v>
      </c>
      <c r="I61" s="85">
        <f t="shared" si="6"/>
        <v>2</v>
      </c>
      <c r="J61" s="69"/>
      <c r="K61" s="69">
        <v>1</v>
      </c>
      <c r="L61" s="85">
        <v>2</v>
      </c>
      <c r="M61" s="85">
        <f t="shared" si="7"/>
        <v>2</v>
      </c>
    </row>
    <row r="62" spans="1:13" ht="12.75">
      <c r="A62" s="80"/>
      <c r="B62" s="82" t="s">
        <v>108</v>
      </c>
      <c r="C62" s="71"/>
      <c r="D62" s="71"/>
      <c r="E62" s="71"/>
      <c r="F62" s="71"/>
      <c r="G62" s="69">
        <v>1</v>
      </c>
      <c r="H62" s="85">
        <v>1.4</v>
      </c>
      <c r="I62" s="85">
        <f t="shared" si="6"/>
        <v>1.4</v>
      </c>
      <c r="J62" s="69"/>
      <c r="K62" s="69">
        <v>1</v>
      </c>
      <c r="L62" s="85">
        <v>1.4</v>
      </c>
      <c r="M62" s="85">
        <f t="shared" si="7"/>
        <v>1.4</v>
      </c>
    </row>
    <row r="63" spans="1:13" ht="12.75">
      <c r="A63" s="80"/>
      <c r="B63" s="82" t="s">
        <v>109</v>
      </c>
      <c r="C63" s="71"/>
      <c r="D63" s="71"/>
      <c r="E63" s="71"/>
      <c r="F63" s="71"/>
      <c r="G63" s="69">
        <v>1</v>
      </c>
      <c r="H63" s="85">
        <v>6</v>
      </c>
      <c r="I63" s="85">
        <f t="shared" si="6"/>
        <v>6</v>
      </c>
      <c r="J63" s="69"/>
      <c r="K63" s="69">
        <v>1</v>
      </c>
      <c r="L63" s="85">
        <v>6</v>
      </c>
      <c r="M63" s="85">
        <f t="shared" si="7"/>
        <v>6</v>
      </c>
    </row>
    <row r="64" spans="1:13" ht="12.75">
      <c r="A64" s="80"/>
      <c r="B64" s="82" t="s">
        <v>110</v>
      </c>
      <c r="C64" s="71"/>
      <c r="D64" s="71"/>
      <c r="E64" s="71"/>
      <c r="F64" s="71"/>
      <c r="G64" s="69"/>
      <c r="H64" s="85"/>
      <c r="I64" s="85">
        <f t="shared" si="6"/>
        <v>0</v>
      </c>
      <c r="J64" s="69"/>
      <c r="K64" s="69">
        <v>1</v>
      </c>
      <c r="L64" s="85">
        <v>8.4</v>
      </c>
      <c r="M64" s="85">
        <f t="shared" si="7"/>
        <v>8.4</v>
      </c>
    </row>
    <row r="65" spans="1:13" ht="12.75">
      <c r="A65" s="80"/>
      <c r="B65" s="82" t="s">
        <v>111</v>
      </c>
      <c r="C65" s="71"/>
      <c r="D65" s="71"/>
      <c r="E65" s="71"/>
      <c r="F65" s="71"/>
      <c r="G65" s="69">
        <v>1</v>
      </c>
      <c r="H65" s="85">
        <v>8.6</v>
      </c>
      <c r="I65" s="85">
        <f t="shared" si="6"/>
        <v>8.6</v>
      </c>
      <c r="J65" s="69"/>
      <c r="K65" s="69">
        <v>1</v>
      </c>
      <c r="L65" s="85">
        <v>8.6</v>
      </c>
      <c r="M65" s="85">
        <f t="shared" si="7"/>
        <v>8.6</v>
      </c>
    </row>
    <row r="66" spans="1:13" ht="12.75">
      <c r="A66" s="80"/>
      <c r="B66" s="82" t="s">
        <v>170</v>
      </c>
      <c r="C66" s="71"/>
      <c r="D66" s="71"/>
      <c r="E66" s="71"/>
      <c r="F66" s="71"/>
      <c r="G66" s="69">
        <v>1</v>
      </c>
      <c r="H66" s="85">
        <v>5</v>
      </c>
      <c r="I66" s="85">
        <f t="shared" si="6"/>
        <v>5</v>
      </c>
      <c r="J66" s="69"/>
      <c r="K66" s="69">
        <v>1</v>
      </c>
      <c r="L66" s="85">
        <v>5</v>
      </c>
      <c r="M66" s="85">
        <f t="shared" si="7"/>
        <v>5</v>
      </c>
    </row>
    <row r="67" spans="1:13" ht="12.75">
      <c r="A67" s="80"/>
      <c r="B67" s="82" t="s">
        <v>171</v>
      </c>
      <c r="C67" s="71"/>
      <c r="D67" s="71"/>
      <c r="E67" s="71"/>
      <c r="F67" s="71"/>
      <c r="G67" s="69">
        <v>1</v>
      </c>
      <c r="H67" s="85">
        <v>9</v>
      </c>
      <c r="I67" s="85">
        <f t="shared" si="6"/>
        <v>9</v>
      </c>
      <c r="J67" s="69"/>
      <c r="K67" s="69">
        <v>1</v>
      </c>
      <c r="L67" s="85">
        <v>9</v>
      </c>
      <c r="M67" s="85">
        <f t="shared" si="7"/>
        <v>9</v>
      </c>
    </row>
    <row r="68" spans="1:13" ht="12.75">
      <c r="A68" s="80"/>
      <c r="B68" s="82" t="s">
        <v>152</v>
      </c>
      <c r="C68" s="71"/>
      <c r="D68" s="71"/>
      <c r="E68" s="71"/>
      <c r="F68" s="71"/>
      <c r="G68" s="69">
        <v>1</v>
      </c>
      <c r="H68" s="85">
        <v>3.4</v>
      </c>
      <c r="I68" s="85">
        <f t="shared" si="6"/>
        <v>3.4</v>
      </c>
      <c r="J68" s="69"/>
      <c r="K68" s="69">
        <v>1</v>
      </c>
      <c r="L68" s="85">
        <v>3.4</v>
      </c>
      <c r="M68" s="85">
        <f t="shared" si="7"/>
        <v>3.4</v>
      </c>
    </row>
    <row r="69" spans="1:13" ht="12.75">
      <c r="A69" s="80"/>
      <c r="B69" s="82" t="s">
        <v>169</v>
      </c>
      <c r="C69" s="71"/>
      <c r="D69" s="71"/>
      <c r="E69" s="71"/>
      <c r="F69" s="71"/>
      <c r="G69" s="69">
        <v>1</v>
      </c>
      <c r="H69" s="85">
        <v>3.6</v>
      </c>
      <c r="I69" s="85">
        <f t="shared" si="6"/>
        <v>3.6</v>
      </c>
      <c r="J69" s="69"/>
      <c r="K69" s="69">
        <v>1</v>
      </c>
      <c r="L69" s="85">
        <v>3.6</v>
      </c>
      <c r="M69" s="85">
        <f t="shared" si="7"/>
        <v>3.6</v>
      </c>
    </row>
    <row r="70" spans="2:13" ht="12.75">
      <c r="B70" s="70" t="s">
        <v>172</v>
      </c>
      <c r="C70" s="71"/>
      <c r="D70" s="71"/>
      <c r="E70" s="71"/>
      <c r="F70" s="71"/>
      <c r="G70" s="69">
        <v>2</v>
      </c>
      <c r="H70" s="85">
        <v>2.6</v>
      </c>
      <c r="I70" s="85">
        <f t="shared" si="6"/>
        <v>5.2</v>
      </c>
      <c r="J70" s="69"/>
      <c r="K70" s="69">
        <v>2</v>
      </c>
      <c r="L70" s="85">
        <v>2.6</v>
      </c>
      <c r="M70" s="85">
        <f t="shared" si="7"/>
        <v>5.2</v>
      </c>
    </row>
    <row r="71" spans="2:13" ht="12.75">
      <c r="B71" s="70" t="s">
        <v>173</v>
      </c>
      <c r="C71" s="71"/>
      <c r="D71" s="71"/>
      <c r="E71" s="71"/>
      <c r="F71" s="71"/>
      <c r="G71" s="69">
        <v>1</v>
      </c>
      <c r="H71" s="85">
        <v>5</v>
      </c>
      <c r="I71" s="85">
        <f t="shared" si="6"/>
        <v>5</v>
      </c>
      <c r="J71" s="69"/>
      <c r="K71" s="69">
        <v>1</v>
      </c>
      <c r="L71" s="85">
        <v>5</v>
      </c>
      <c r="M71" s="85">
        <f t="shared" si="7"/>
        <v>5</v>
      </c>
    </row>
    <row r="72" spans="2:13" ht="12.75">
      <c r="B72" s="70" t="s">
        <v>203</v>
      </c>
      <c r="C72" s="71"/>
      <c r="D72" s="71"/>
      <c r="E72" s="71"/>
      <c r="F72" s="71"/>
      <c r="G72" s="69">
        <v>1</v>
      </c>
      <c r="H72" s="85">
        <v>7.6</v>
      </c>
      <c r="I72" s="85">
        <f t="shared" si="6"/>
        <v>7.6</v>
      </c>
      <c r="J72" s="69"/>
      <c r="K72" s="69">
        <v>1</v>
      </c>
      <c r="L72" s="85">
        <v>7.6</v>
      </c>
      <c r="M72" s="85">
        <f t="shared" si="7"/>
        <v>7.6</v>
      </c>
    </row>
    <row r="73" spans="2:13" ht="12.75">
      <c r="B73" s="70" t="s">
        <v>153</v>
      </c>
      <c r="C73" s="71"/>
      <c r="D73" s="71"/>
      <c r="E73" s="71"/>
      <c r="F73" s="71"/>
      <c r="G73" s="69">
        <v>1</v>
      </c>
      <c r="H73" s="85">
        <v>2.8</v>
      </c>
      <c r="I73" s="85">
        <f t="shared" si="6"/>
        <v>2.8</v>
      </c>
      <c r="J73" s="69"/>
      <c r="K73" s="69">
        <v>2</v>
      </c>
      <c r="L73" s="85">
        <v>2.8</v>
      </c>
      <c r="M73" s="85">
        <f t="shared" si="7"/>
        <v>5.6</v>
      </c>
    </row>
    <row r="74" spans="2:13" ht="12.75">
      <c r="B74" s="70" t="s">
        <v>154</v>
      </c>
      <c r="C74" s="71"/>
      <c r="D74" s="71"/>
      <c r="E74" s="71"/>
      <c r="F74" s="71"/>
      <c r="G74" s="69">
        <v>1</v>
      </c>
      <c r="H74" s="85">
        <v>1.4</v>
      </c>
      <c r="I74" s="85">
        <f t="shared" si="6"/>
        <v>1.4</v>
      </c>
      <c r="J74" s="69"/>
      <c r="K74" s="69">
        <v>1</v>
      </c>
      <c r="L74" s="85">
        <v>1.4</v>
      </c>
      <c r="M74" s="85">
        <f t="shared" si="7"/>
        <v>1.4</v>
      </c>
    </row>
    <row r="75" spans="2:13" ht="12.75">
      <c r="B75" s="70" t="s">
        <v>174</v>
      </c>
      <c r="C75" s="71"/>
      <c r="D75" s="71"/>
      <c r="E75" s="71"/>
      <c r="F75" s="71"/>
      <c r="G75" s="69">
        <v>1</v>
      </c>
      <c r="H75" s="85">
        <v>0.8</v>
      </c>
      <c r="I75" s="85">
        <f t="shared" si="6"/>
        <v>0.8</v>
      </c>
      <c r="J75" s="69"/>
      <c r="K75" s="69">
        <v>1</v>
      </c>
      <c r="L75" s="85">
        <v>0.8</v>
      </c>
      <c r="M75" s="85">
        <f t="shared" si="7"/>
        <v>0.8</v>
      </c>
    </row>
    <row r="76" spans="2:13" ht="12.75" customHeight="1">
      <c r="B76" s="70" t="s">
        <v>204</v>
      </c>
      <c r="C76" s="71"/>
      <c r="D76" s="71"/>
      <c r="E76" s="71"/>
      <c r="F76" s="71"/>
      <c r="G76" s="69"/>
      <c r="H76" s="85">
        <v>50.6</v>
      </c>
      <c r="I76" s="85">
        <f t="shared" si="6"/>
        <v>0</v>
      </c>
      <c r="J76" s="69"/>
      <c r="K76" s="69">
        <v>1</v>
      </c>
      <c r="L76" s="85">
        <v>39.8</v>
      </c>
      <c r="M76" s="85">
        <f t="shared" si="7"/>
        <v>39.8</v>
      </c>
    </row>
    <row r="77" spans="2:13" ht="12.75" customHeight="1">
      <c r="B77" s="70" t="s">
        <v>205</v>
      </c>
      <c r="C77" s="71"/>
      <c r="D77" s="71"/>
      <c r="E77" s="71"/>
      <c r="F77" s="71"/>
      <c r="G77" s="69">
        <v>1</v>
      </c>
      <c r="H77" s="85">
        <v>26.8</v>
      </c>
      <c r="I77" s="85">
        <f t="shared" si="6"/>
        <v>26.8</v>
      </c>
      <c r="J77" s="69"/>
      <c r="K77" s="69"/>
      <c r="L77" s="85"/>
      <c r="M77" s="85">
        <f t="shared" si="7"/>
        <v>0</v>
      </c>
    </row>
    <row r="78" spans="8:13" ht="12.75">
      <c r="H78" s="83"/>
      <c r="I78" s="83"/>
      <c r="L78" s="83"/>
      <c r="M78" s="83"/>
    </row>
    <row r="79" spans="1:13" ht="12.75">
      <c r="A79" s="81" t="s">
        <v>112</v>
      </c>
      <c r="H79" s="83"/>
      <c r="I79" s="83"/>
      <c r="L79" s="83"/>
      <c r="M79" s="83"/>
    </row>
    <row r="80" spans="2:13" ht="12.75">
      <c r="B80" s="70" t="s">
        <v>113</v>
      </c>
      <c r="C80" s="71"/>
      <c r="D80" s="71"/>
      <c r="E80" s="71"/>
      <c r="F80" s="71"/>
      <c r="G80" s="69">
        <v>1</v>
      </c>
      <c r="H80" s="85">
        <v>2</v>
      </c>
      <c r="I80" s="85">
        <f aca="true" t="shared" si="8" ref="I80:I104">G80*H80</f>
        <v>2</v>
      </c>
      <c r="J80" s="69"/>
      <c r="K80" s="69"/>
      <c r="L80" s="85"/>
      <c r="M80" s="85">
        <f aca="true" t="shared" si="9" ref="M80:M104">K80*L80</f>
        <v>0</v>
      </c>
    </row>
    <row r="81" spans="2:13" ht="12.75">
      <c r="B81" s="70" t="s">
        <v>114</v>
      </c>
      <c r="C81" s="71"/>
      <c r="D81" s="71"/>
      <c r="E81" s="71"/>
      <c r="F81" s="71"/>
      <c r="G81" s="69">
        <v>1</v>
      </c>
      <c r="H81" s="85">
        <v>0.2</v>
      </c>
      <c r="I81" s="85">
        <f t="shared" si="8"/>
        <v>0.2</v>
      </c>
      <c r="J81" s="69"/>
      <c r="K81" s="69"/>
      <c r="L81" s="85"/>
      <c r="M81" s="85">
        <f t="shared" si="9"/>
        <v>0</v>
      </c>
    </row>
    <row r="82" spans="2:13" ht="12.75">
      <c r="B82" s="70" t="s">
        <v>115</v>
      </c>
      <c r="C82" s="71"/>
      <c r="D82" s="71"/>
      <c r="E82" s="71"/>
      <c r="F82" s="71"/>
      <c r="G82" s="69"/>
      <c r="H82" s="85"/>
      <c r="I82" s="85">
        <f t="shared" si="8"/>
        <v>0</v>
      </c>
      <c r="J82" s="69"/>
      <c r="K82" s="69">
        <v>1</v>
      </c>
      <c r="L82" s="85">
        <v>0.4</v>
      </c>
      <c r="M82" s="85">
        <f t="shared" si="9"/>
        <v>0.4</v>
      </c>
    </row>
    <row r="83" spans="2:13" ht="12.75">
      <c r="B83" s="70" t="s">
        <v>175</v>
      </c>
      <c r="C83" s="71"/>
      <c r="D83" s="71"/>
      <c r="E83" s="71"/>
      <c r="F83" s="71"/>
      <c r="G83" s="69">
        <v>1</v>
      </c>
      <c r="H83" s="85">
        <v>2.6</v>
      </c>
      <c r="I83" s="85">
        <f t="shared" si="8"/>
        <v>2.6</v>
      </c>
      <c r="J83" s="69"/>
      <c r="K83" s="69">
        <v>1</v>
      </c>
      <c r="L83" s="85">
        <v>2.6</v>
      </c>
      <c r="M83" s="85">
        <f t="shared" si="9"/>
        <v>2.6</v>
      </c>
    </row>
    <row r="84" spans="2:13" ht="12.75">
      <c r="B84" s="70" t="s">
        <v>206</v>
      </c>
      <c r="C84" s="71"/>
      <c r="D84" s="71"/>
      <c r="E84" s="71"/>
      <c r="F84" s="71"/>
      <c r="G84" s="69">
        <v>1</v>
      </c>
      <c r="H84" s="85">
        <v>2.2</v>
      </c>
      <c r="I84" s="85">
        <f t="shared" si="8"/>
        <v>2.2</v>
      </c>
      <c r="J84" s="69"/>
      <c r="K84" s="69"/>
      <c r="L84" s="85"/>
      <c r="M84" s="85">
        <f t="shared" si="9"/>
        <v>0</v>
      </c>
    </row>
    <row r="85" spans="2:13" ht="12.75">
      <c r="B85" s="70" t="s">
        <v>116</v>
      </c>
      <c r="C85" s="71"/>
      <c r="D85" s="71"/>
      <c r="E85" s="71"/>
      <c r="F85" s="71"/>
      <c r="G85" s="69">
        <v>1</v>
      </c>
      <c r="H85" s="85">
        <v>0.4</v>
      </c>
      <c r="I85" s="85">
        <f t="shared" si="8"/>
        <v>0.4</v>
      </c>
      <c r="J85" s="69"/>
      <c r="K85" s="69">
        <v>1</v>
      </c>
      <c r="L85" s="85">
        <v>0.4</v>
      </c>
      <c r="M85" s="85">
        <f t="shared" si="9"/>
        <v>0.4</v>
      </c>
    </row>
    <row r="86" spans="2:13" ht="12.75">
      <c r="B86" s="70" t="s">
        <v>117</v>
      </c>
      <c r="C86" s="71"/>
      <c r="D86" s="71"/>
      <c r="E86" s="71"/>
      <c r="F86" s="71"/>
      <c r="G86" s="69">
        <v>2</v>
      </c>
      <c r="H86" s="85">
        <v>0.6</v>
      </c>
      <c r="I86" s="85">
        <f t="shared" si="8"/>
        <v>1.2</v>
      </c>
      <c r="J86" s="69"/>
      <c r="K86" s="69">
        <v>3</v>
      </c>
      <c r="L86" s="85">
        <v>0.6</v>
      </c>
      <c r="M86" s="85">
        <f t="shared" si="9"/>
        <v>1.7999999999999998</v>
      </c>
    </row>
    <row r="87" spans="2:13" ht="12.75">
      <c r="B87" s="70" t="s">
        <v>209</v>
      </c>
      <c r="C87" s="71"/>
      <c r="D87" s="71"/>
      <c r="E87" s="71"/>
      <c r="F87" s="71"/>
      <c r="G87" s="69">
        <v>1</v>
      </c>
      <c r="H87" s="85">
        <v>1</v>
      </c>
      <c r="I87" s="85">
        <f t="shared" si="8"/>
        <v>1</v>
      </c>
      <c r="J87" s="69"/>
      <c r="K87" s="69"/>
      <c r="L87" s="85"/>
      <c r="M87" s="85">
        <f t="shared" si="9"/>
        <v>0</v>
      </c>
    </row>
    <row r="88" spans="2:13" ht="12.75">
      <c r="B88" s="70" t="s">
        <v>207</v>
      </c>
      <c r="C88" s="71"/>
      <c r="D88" s="71"/>
      <c r="E88" s="71"/>
      <c r="F88" s="71"/>
      <c r="G88" s="69">
        <v>1</v>
      </c>
      <c r="H88" s="85">
        <v>1</v>
      </c>
      <c r="I88" s="85">
        <f t="shared" si="8"/>
        <v>1</v>
      </c>
      <c r="J88" s="69"/>
      <c r="K88" s="69"/>
      <c r="L88" s="85"/>
      <c r="M88" s="85">
        <f t="shared" si="9"/>
        <v>0</v>
      </c>
    </row>
    <row r="89" spans="2:13" ht="12.75">
      <c r="B89" s="70" t="s">
        <v>210</v>
      </c>
      <c r="C89" s="71"/>
      <c r="D89" s="71"/>
      <c r="E89" s="71"/>
      <c r="F89" s="71"/>
      <c r="G89" s="69">
        <v>1</v>
      </c>
      <c r="H89" s="85">
        <v>12.2</v>
      </c>
      <c r="I89" s="85">
        <f t="shared" si="8"/>
        <v>12.2</v>
      </c>
      <c r="J89" s="69"/>
      <c r="K89" s="69"/>
      <c r="L89" s="85"/>
      <c r="M89" s="85">
        <f t="shared" si="9"/>
        <v>0</v>
      </c>
    </row>
    <row r="90" spans="2:13" ht="12.75">
      <c r="B90" s="70" t="s">
        <v>118</v>
      </c>
      <c r="C90" s="71"/>
      <c r="D90" s="71"/>
      <c r="E90" s="71"/>
      <c r="F90" s="71"/>
      <c r="G90" s="69"/>
      <c r="H90" s="85"/>
      <c r="I90" s="85">
        <f t="shared" si="8"/>
        <v>0</v>
      </c>
      <c r="J90" s="69"/>
      <c r="K90" s="69">
        <v>1</v>
      </c>
      <c r="L90" s="85">
        <v>3.4</v>
      </c>
      <c r="M90" s="85">
        <f t="shared" si="9"/>
        <v>3.4</v>
      </c>
    </row>
    <row r="91" spans="2:13" ht="12.75">
      <c r="B91" s="70" t="s">
        <v>119</v>
      </c>
      <c r="C91" s="71"/>
      <c r="D91" s="71"/>
      <c r="E91" s="71"/>
      <c r="F91" s="71"/>
      <c r="G91" s="69"/>
      <c r="H91" s="85"/>
      <c r="I91" s="85">
        <f t="shared" si="8"/>
        <v>0</v>
      </c>
      <c r="J91" s="69"/>
      <c r="K91" s="69">
        <v>1</v>
      </c>
      <c r="L91" s="85">
        <v>1.6</v>
      </c>
      <c r="M91" s="85">
        <f t="shared" si="9"/>
        <v>1.6</v>
      </c>
    </row>
    <row r="92" spans="2:13" ht="12.75">
      <c r="B92" s="70" t="s">
        <v>120</v>
      </c>
      <c r="C92" s="71"/>
      <c r="D92" s="71"/>
      <c r="E92" s="71"/>
      <c r="F92" s="71"/>
      <c r="G92" s="69">
        <v>6</v>
      </c>
      <c r="H92" s="85">
        <v>0.4</v>
      </c>
      <c r="I92" s="85">
        <f t="shared" si="8"/>
        <v>2.4000000000000004</v>
      </c>
      <c r="J92" s="69"/>
      <c r="K92" s="69">
        <v>6</v>
      </c>
      <c r="L92" s="85">
        <v>0.4</v>
      </c>
      <c r="M92" s="85">
        <f t="shared" si="9"/>
        <v>2.4000000000000004</v>
      </c>
    </row>
    <row r="93" spans="2:13" ht="12.75">
      <c r="B93" s="70" t="s">
        <v>208</v>
      </c>
      <c r="C93" s="71"/>
      <c r="D93" s="71"/>
      <c r="E93" s="71"/>
      <c r="F93" s="71"/>
      <c r="G93" s="69">
        <v>2</v>
      </c>
      <c r="H93" s="85">
        <v>0.2</v>
      </c>
      <c r="I93" s="85">
        <f t="shared" si="8"/>
        <v>0.4</v>
      </c>
      <c r="J93" s="69"/>
      <c r="K93" s="69">
        <v>6</v>
      </c>
      <c r="L93" s="85">
        <v>0.2</v>
      </c>
      <c r="M93" s="85">
        <f t="shared" si="9"/>
        <v>1.2000000000000002</v>
      </c>
    </row>
    <row r="94" spans="2:13" ht="12.75">
      <c r="B94" s="70" t="s">
        <v>121</v>
      </c>
      <c r="C94" s="71"/>
      <c r="D94" s="71"/>
      <c r="E94" s="71"/>
      <c r="F94" s="71"/>
      <c r="G94" s="69">
        <v>5</v>
      </c>
      <c r="H94" s="85">
        <v>0.16</v>
      </c>
      <c r="I94" s="85">
        <f t="shared" si="8"/>
        <v>0.8</v>
      </c>
      <c r="J94" s="69"/>
      <c r="K94" s="69"/>
      <c r="L94" s="85"/>
      <c r="M94" s="85">
        <f t="shared" si="9"/>
        <v>0</v>
      </c>
    </row>
    <row r="95" spans="2:13" ht="12.75">
      <c r="B95" s="70" t="s">
        <v>122</v>
      </c>
      <c r="C95" s="71"/>
      <c r="D95" s="71"/>
      <c r="E95" s="71"/>
      <c r="F95" s="71"/>
      <c r="G95" s="69">
        <v>1</v>
      </c>
      <c r="H95" s="85">
        <v>1.6</v>
      </c>
      <c r="I95" s="85">
        <f t="shared" si="8"/>
        <v>1.6</v>
      </c>
      <c r="J95" s="69"/>
      <c r="K95" s="69"/>
      <c r="L95" s="85"/>
      <c r="M95" s="85">
        <f t="shared" si="9"/>
        <v>0</v>
      </c>
    </row>
    <row r="96" spans="2:13" ht="12.75">
      <c r="B96" s="70" t="s">
        <v>123</v>
      </c>
      <c r="C96" s="71"/>
      <c r="D96" s="71"/>
      <c r="E96" s="71"/>
      <c r="F96" s="71"/>
      <c r="G96" s="69"/>
      <c r="H96" s="85"/>
      <c r="I96" s="85">
        <f t="shared" si="8"/>
        <v>0</v>
      </c>
      <c r="J96" s="69"/>
      <c r="K96" s="69">
        <v>1</v>
      </c>
      <c r="L96" s="85">
        <v>3.4</v>
      </c>
      <c r="M96" s="85">
        <f t="shared" si="9"/>
        <v>3.4</v>
      </c>
    </row>
    <row r="97" spans="2:13" ht="12.75">
      <c r="B97" s="70" t="s">
        <v>124</v>
      </c>
      <c r="C97" s="71"/>
      <c r="D97" s="71"/>
      <c r="E97" s="71"/>
      <c r="F97" s="71"/>
      <c r="G97" s="69"/>
      <c r="H97" s="85"/>
      <c r="I97" s="85">
        <f t="shared" si="8"/>
        <v>0</v>
      </c>
      <c r="J97" s="69"/>
      <c r="K97" s="69">
        <v>1</v>
      </c>
      <c r="L97" s="85">
        <v>2.6</v>
      </c>
      <c r="M97" s="85">
        <f t="shared" si="9"/>
        <v>2.6</v>
      </c>
    </row>
    <row r="98" spans="2:13" ht="12.75">
      <c r="B98" s="70" t="s">
        <v>227</v>
      </c>
      <c r="C98" s="71"/>
      <c r="D98" s="71"/>
      <c r="E98" s="71"/>
      <c r="F98" s="71"/>
      <c r="G98" s="69"/>
      <c r="H98" s="85"/>
      <c r="I98" s="85">
        <f t="shared" si="8"/>
        <v>0</v>
      </c>
      <c r="J98" s="69"/>
      <c r="K98" s="69">
        <v>1</v>
      </c>
      <c r="L98" s="85">
        <v>1.2</v>
      </c>
      <c r="M98" s="85">
        <f t="shared" si="9"/>
        <v>1.2</v>
      </c>
    </row>
    <row r="99" spans="2:13" ht="12.75">
      <c r="B99" s="70" t="s">
        <v>125</v>
      </c>
      <c r="C99" s="71"/>
      <c r="D99" s="71"/>
      <c r="E99" s="71"/>
      <c r="F99" s="71"/>
      <c r="G99" s="69">
        <v>1</v>
      </c>
      <c r="H99" s="85">
        <v>0.1</v>
      </c>
      <c r="I99" s="85">
        <f t="shared" si="8"/>
        <v>0.1</v>
      </c>
      <c r="J99" s="69"/>
      <c r="K99" s="69"/>
      <c r="L99" s="85"/>
      <c r="M99" s="85">
        <f t="shared" si="9"/>
        <v>0</v>
      </c>
    </row>
    <row r="100" spans="2:13" ht="12.75">
      <c r="B100" s="70" t="s">
        <v>211</v>
      </c>
      <c r="C100" s="71"/>
      <c r="D100" s="71"/>
      <c r="E100" s="71"/>
      <c r="F100" s="71"/>
      <c r="G100" s="69">
        <v>1</v>
      </c>
      <c r="H100" s="85">
        <v>8.7</v>
      </c>
      <c r="I100" s="85">
        <f t="shared" si="8"/>
        <v>8.7</v>
      </c>
      <c r="J100" s="69"/>
      <c r="K100" s="69"/>
      <c r="L100" s="85"/>
      <c r="M100" s="85">
        <f t="shared" si="9"/>
        <v>0</v>
      </c>
    </row>
    <row r="101" spans="2:13" ht="12.75">
      <c r="B101" s="70" t="s">
        <v>212</v>
      </c>
      <c r="C101" s="71"/>
      <c r="D101" s="71"/>
      <c r="E101" s="71"/>
      <c r="F101" s="71"/>
      <c r="G101" s="69">
        <v>1</v>
      </c>
      <c r="H101" s="85">
        <v>3.8</v>
      </c>
      <c r="I101" s="85">
        <f t="shared" si="8"/>
        <v>3.8</v>
      </c>
      <c r="J101" s="69"/>
      <c r="K101" s="69"/>
      <c r="L101" s="85"/>
      <c r="M101" s="85">
        <f t="shared" si="9"/>
        <v>0</v>
      </c>
    </row>
    <row r="102" spans="2:13" ht="12.75">
      <c r="B102" s="70" t="s">
        <v>213</v>
      </c>
      <c r="C102" s="71"/>
      <c r="D102" s="71"/>
      <c r="E102" s="71"/>
      <c r="F102" s="71"/>
      <c r="G102" s="69"/>
      <c r="H102" s="85"/>
      <c r="I102" s="85">
        <f t="shared" si="8"/>
        <v>0</v>
      </c>
      <c r="J102" s="69"/>
      <c r="K102" s="69">
        <v>1</v>
      </c>
      <c r="L102" s="85">
        <v>4.6</v>
      </c>
      <c r="M102" s="85">
        <f t="shared" si="9"/>
        <v>4.6</v>
      </c>
    </row>
    <row r="103" spans="2:13" ht="12.75">
      <c r="B103" s="70" t="s">
        <v>223</v>
      </c>
      <c r="C103" s="71"/>
      <c r="D103" s="71"/>
      <c r="E103" s="71"/>
      <c r="F103" s="71"/>
      <c r="G103" s="69"/>
      <c r="H103" s="85"/>
      <c r="I103" s="85">
        <f t="shared" si="8"/>
        <v>0</v>
      </c>
      <c r="J103" s="69"/>
      <c r="K103" s="69">
        <v>1</v>
      </c>
      <c r="L103" s="85">
        <v>0.6</v>
      </c>
      <c r="M103" s="85">
        <f t="shared" si="9"/>
        <v>0.6</v>
      </c>
    </row>
    <row r="104" spans="2:13" ht="12.75">
      <c r="B104" s="70" t="s">
        <v>218</v>
      </c>
      <c r="C104" s="71"/>
      <c r="D104" s="71"/>
      <c r="E104" s="71"/>
      <c r="F104" s="71"/>
      <c r="G104" s="69">
        <v>1</v>
      </c>
      <c r="H104" s="85">
        <v>5</v>
      </c>
      <c r="I104" s="85">
        <f t="shared" si="8"/>
        <v>5</v>
      </c>
      <c r="J104" s="69"/>
      <c r="K104" s="69">
        <v>1</v>
      </c>
      <c r="L104" s="85">
        <v>5</v>
      </c>
      <c r="M104" s="85">
        <f t="shared" si="9"/>
        <v>5</v>
      </c>
    </row>
    <row r="105" spans="8:13" ht="12.75">
      <c r="H105" s="83"/>
      <c r="I105" s="83"/>
      <c r="L105" s="83"/>
      <c r="M105" s="83"/>
    </row>
    <row r="106" spans="1:13" ht="12.75">
      <c r="A106" s="73"/>
      <c r="B106" s="73"/>
      <c r="H106" s="88" t="s">
        <v>228</v>
      </c>
      <c r="I106" s="89">
        <f>SUM(I4:I105)/16</f>
        <v>24.993749999999988</v>
      </c>
      <c r="M106" s="89">
        <f>SUM(M4:M105)/16</f>
        <v>22.6</v>
      </c>
    </row>
    <row r="107" spans="1:13" ht="12.75">
      <c r="A107" s="73"/>
      <c r="B107" s="73"/>
      <c r="H107" s="88" t="s">
        <v>222</v>
      </c>
      <c r="I107" s="89">
        <f>SUM(I43+I57+I58+I61+I62+I63+I65+H70+H71+H73+I76+I77)/16</f>
        <v>4.75</v>
      </c>
      <c r="M107" s="89">
        <f>SUM(M43+M57+M58+M61+M62+M63+M65+L70+L71+L73+L76+L77)/16</f>
        <v>5.5375</v>
      </c>
    </row>
    <row r="108" spans="1:13" ht="12.75">
      <c r="A108" s="73"/>
      <c r="B108" s="73"/>
      <c r="H108" s="88" t="s">
        <v>217</v>
      </c>
      <c r="I108" s="89">
        <f>I106-I107</f>
        <v>20.243749999999988</v>
      </c>
      <c r="M108" s="89">
        <f>M106-M107</f>
        <v>17.0625</v>
      </c>
    </row>
    <row r="109" spans="1:13" ht="12.75">
      <c r="A109" s="73"/>
      <c r="B109" s="73"/>
      <c r="H109" s="88" t="s">
        <v>219</v>
      </c>
      <c r="I109" s="89">
        <v>8.3</v>
      </c>
      <c r="M109" s="89">
        <v>8.4</v>
      </c>
    </row>
    <row r="110" spans="1:13" ht="12.75">
      <c r="A110" s="73"/>
      <c r="B110" s="73"/>
      <c r="H110" s="88" t="s">
        <v>217</v>
      </c>
      <c r="I110" s="89">
        <f>I108+I109</f>
        <v>28.54374999999999</v>
      </c>
      <c r="M110" s="89">
        <f>M108+M109</f>
        <v>25.4625</v>
      </c>
    </row>
    <row r="111" spans="1:13" ht="12.75">
      <c r="A111" s="73"/>
      <c r="B111" s="73"/>
      <c r="H111" s="88" t="s">
        <v>220</v>
      </c>
      <c r="I111" s="89">
        <v>11</v>
      </c>
      <c r="M111" s="89">
        <v>11</v>
      </c>
    </row>
    <row r="112" spans="1:13" ht="12.75">
      <c r="A112" s="73"/>
      <c r="B112" s="73"/>
      <c r="H112" s="88" t="s">
        <v>229</v>
      </c>
      <c r="I112" s="89">
        <f>I110+I111</f>
        <v>39.54374999999999</v>
      </c>
      <c r="M112" s="89">
        <f>M110+M111</f>
        <v>36.4625</v>
      </c>
    </row>
    <row r="113" spans="9:13" ht="12.75">
      <c r="I113" s="89"/>
      <c r="M113" s="89"/>
    </row>
    <row r="114" spans="8:13" ht="12.75">
      <c r="H114" s="88"/>
      <c r="I114" s="89"/>
      <c r="M114" s="89"/>
    </row>
  </sheetData>
  <printOptions/>
  <pageMargins left="0.75" right="0.75" top="1" bottom="1" header="0.5" footer="0.5"/>
  <pageSetup fitToHeight="0" fitToWidth="1" horizontalDpi="600" verticalDpi="600" orientation="portrait" scale="79" r:id="rId1"/>
  <headerFooter alignWithMargins="0">
    <oddHeader>&amp;C&amp;A</oddHeader>
    <oddFooter>&amp;CPage &amp;P</oddFooter>
  </headerFooter>
  <rowBreaks count="2" manualBreakCount="2">
    <brk id="54" max="255" man="1"/>
    <brk id="1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J19" sqref="J19"/>
    </sheetView>
  </sheetViews>
  <sheetFormatPr defaultColWidth="9.140625" defaultRowHeight="12.75"/>
  <sheetData>
    <row r="2" spans="1:7" ht="12.75">
      <c r="A2" s="5"/>
      <c r="B2" s="5"/>
      <c r="F2" s="5"/>
      <c r="G2" s="5"/>
    </row>
    <row r="3" spans="2:7" s="1" customFormat="1" ht="12.75">
      <c r="B3" s="1" t="s">
        <v>134</v>
      </c>
      <c r="C3" s="1" t="s">
        <v>135</v>
      </c>
      <c r="F3"/>
      <c r="G3"/>
    </row>
    <row r="4" ht="12.75">
      <c r="B4" s="6"/>
    </row>
    <row r="5" spans="1:3" ht="12.75">
      <c r="A5">
        <v>0</v>
      </c>
      <c r="B5" s="14">
        <f>A5*2/5280</f>
        <v>0</v>
      </c>
      <c r="C5">
        <v>7400</v>
      </c>
    </row>
    <row r="6" spans="1:3" ht="12.75">
      <c r="A6">
        <v>984</v>
      </c>
      <c r="B6" s="14">
        <f aca="true" t="shared" si="0" ref="B6:B14">A6*2/5280</f>
        <v>0.37272727272727274</v>
      </c>
      <c r="C6">
        <v>6640</v>
      </c>
    </row>
    <row r="7" spans="1:3" ht="12.75">
      <c r="A7">
        <v>4265</v>
      </c>
      <c r="B7" s="14">
        <f t="shared" si="0"/>
        <v>1.615530303030303</v>
      </c>
      <c r="C7">
        <v>5650</v>
      </c>
    </row>
    <row r="8" spans="1:3" ht="12.75">
      <c r="A8">
        <v>7546</v>
      </c>
      <c r="B8" s="14">
        <f t="shared" si="0"/>
        <v>2.8583333333333334</v>
      </c>
      <c r="C8">
        <v>5500</v>
      </c>
    </row>
    <row r="9" spans="1:3" ht="12.75">
      <c r="A9">
        <v>10826</v>
      </c>
      <c r="B9" s="14">
        <f t="shared" si="0"/>
        <v>4.100757575757576</v>
      </c>
      <c r="C9">
        <v>5580</v>
      </c>
    </row>
    <row r="10" spans="1:3" ht="12.75">
      <c r="A10">
        <v>14107</v>
      </c>
      <c r="B10" s="14">
        <f t="shared" si="0"/>
        <v>5.343560606060606</v>
      </c>
      <c r="C10">
        <v>4600</v>
      </c>
    </row>
    <row r="11" spans="1:3" ht="12.75">
      <c r="A11">
        <v>17388</v>
      </c>
      <c r="B11" s="14">
        <f t="shared" si="0"/>
        <v>6.586363636363636</v>
      </c>
      <c r="C11">
        <v>4040</v>
      </c>
    </row>
    <row r="12" spans="1:3" ht="12.75">
      <c r="A12">
        <v>20669</v>
      </c>
      <c r="B12" s="14">
        <f t="shared" si="0"/>
        <v>7.829166666666667</v>
      </c>
      <c r="C12">
        <v>3340</v>
      </c>
    </row>
    <row r="13" spans="1:3" ht="12.75">
      <c r="A13">
        <v>23950</v>
      </c>
      <c r="B13" s="14">
        <f t="shared" si="0"/>
        <v>9.071969696969697</v>
      </c>
      <c r="C13">
        <v>2900</v>
      </c>
    </row>
    <row r="14" spans="1:3" ht="12.75">
      <c r="A14">
        <v>25590</v>
      </c>
      <c r="B14" s="14">
        <f t="shared" si="0"/>
        <v>9.693181818181818</v>
      </c>
      <c r="C14">
        <v>2680</v>
      </c>
    </row>
    <row r="15" spans="2:7" ht="12.75">
      <c r="B15" s="6"/>
      <c r="G15" s="6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 User</cp:lastModifiedBy>
  <cp:lastPrinted>2002-04-11T01:17:36Z</cp:lastPrinted>
  <dcterms:created xsi:type="dcterms:W3CDTF">1998-03-22T15:21:45Z</dcterms:created>
  <dcterms:modified xsi:type="dcterms:W3CDTF">2002-04-11T01:18:47Z</dcterms:modified>
  <cp:category/>
  <cp:version/>
  <cp:contentType/>
  <cp:contentStatus/>
</cp:coreProperties>
</file>